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 activeTab="3"/>
  </bookViews>
  <sheets>
    <sheet name="ППС" sheetId="3" r:id="rId1"/>
    <sheet name="ППС лх" sheetId="8" r:id="rId2"/>
    <sheet name="ППУ" sheetId="2" r:id="rId3"/>
    <sheet name="ЭППС" sheetId="6" r:id="rId4"/>
    <sheet name="Таблица упаковок" sheetId="7" r:id="rId5"/>
  </sheets>
  <definedNames>
    <definedName name="_xlnm.Print_Titles" localSheetId="0">ППС!$12:$14</definedName>
    <definedName name="_xlnm.Print_Titles" localSheetId="2">ППУ!$11:$13</definedName>
    <definedName name="_xlnm.Print_Titles" localSheetId="3">ЭППС!$12:$14</definedName>
    <definedName name="_xlnm.Print_Area" localSheetId="0">ППС!$A$1:$Q$43</definedName>
    <definedName name="_xlnm.Print_Area" localSheetId="1">'ППС лх'!$A$1:$G$32</definedName>
    <definedName name="_xlnm.Print_Area" localSheetId="2">ППУ!$A$1:$U$35</definedName>
    <definedName name="_xlnm.Print_Area" localSheetId="3">ЭППС!$A$1:$H$29</definedName>
  </definedNames>
  <calcPr calcId="124519"/>
</workbook>
</file>

<file path=xl/calcChain.xml><?xml version="1.0" encoding="utf-8"?>
<calcChain xmlns="http://schemas.openxmlformats.org/spreadsheetml/2006/main">
  <c r="J16" i="2"/>
  <c r="Q16" s="1"/>
  <c r="E16"/>
  <c r="F16" s="1"/>
  <c r="G16" s="1"/>
  <c r="D16"/>
  <c r="J15"/>
  <c r="Q15" s="1"/>
  <c r="E15"/>
  <c r="F15" s="1"/>
  <c r="G15" s="1"/>
  <c r="D15"/>
  <c r="H21" i="3"/>
  <c r="M21" s="1"/>
  <c r="H20"/>
  <c r="M20" s="1"/>
  <c r="J22" i="2"/>
  <c r="Q22" s="1"/>
  <c r="L22"/>
  <c r="M22"/>
  <c r="N22" s="1"/>
  <c r="K22"/>
  <c r="E22"/>
  <c r="F22" s="1"/>
  <c r="G22" s="1"/>
  <c r="D22"/>
  <c r="S26"/>
  <c r="T26"/>
  <c r="U26" s="1"/>
  <c r="R26"/>
  <c r="L26"/>
  <c r="M26" s="1"/>
  <c r="N26" s="1"/>
  <c r="K26"/>
  <c r="E26"/>
  <c r="F26"/>
  <c r="G26" s="1"/>
  <c r="D26"/>
  <c r="J23"/>
  <c r="Q23" s="1"/>
  <c r="H42" i="3"/>
  <c r="M42" s="1"/>
  <c r="J42"/>
  <c r="F42"/>
  <c r="E42"/>
  <c r="D42"/>
  <c r="H25"/>
  <c r="M25" s="1"/>
  <c r="J25"/>
  <c r="F25"/>
  <c r="E25"/>
  <c r="D25"/>
  <c r="H29"/>
  <c r="M29" s="1"/>
  <c r="J29"/>
  <c r="F29"/>
  <c r="E29"/>
  <c r="D29"/>
  <c r="H30"/>
  <c r="M30" s="1"/>
  <c r="G28"/>
  <c r="L28" s="1"/>
  <c r="Q28" s="1"/>
  <c r="H27"/>
  <c r="M27"/>
  <c r="O27" s="1"/>
  <c r="H28"/>
  <c r="M28"/>
  <c r="P28" s="1"/>
  <c r="H26"/>
  <c r="M26"/>
  <c r="O26" s="1"/>
  <c r="D18" i="2"/>
  <c r="F18" i="3"/>
  <c r="D18"/>
  <c r="F17"/>
  <c r="D16"/>
  <c r="J35" i="2"/>
  <c r="Q35" s="1"/>
  <c r="L35"/>
  <c r="M35" s="1"/>
  <c r="N35" s="1"/>
  <c r="E35"/>
  <c r="F35" s="1"/>
  <c r="G35" s="1"/>
  <c r="D35"/>
  <c r="J31"/>
  <c r="Q31" s="1"/>
  <c r="L31"/>
  <c r="M31" s="1"/>
  <c r="N31" s="1"/>
  <c r="E31"/>
  <c r="F31" s="1"/>
  <c r="G31" s="1"/>
  <c r="D31"/>
  <c r="J34"/>
  <c r="Q34" s="1"/>
  <c r="L34"/>
  <c r="M34" s="1"/>
  <c r="N34" s="1"/>
  <c r="E34"/>
  <c r="F34" s="1"/>
  <c r="G34" s="1"/>
  <c r="D34"/>
  <c r="J33"/>
  <c r="Q33" s="1"/>
  <c r="L33"/>
  <c r="M33" s="1"/>
  <c r="N33" s="1"/>
  <c r="E33"/>
  <c r="F33" s="1"/>
  <c r="G33" s="1"/>
  <c r="D33"/>
  <c r="J32"/>
  <c r="Q32" s="1"/>
  <c r="L32"/>
  <c r="M32" s="1"/>
  <c r="N32" s="1"/>
  <c r="E32"/>
  <c r="F32" s="1"/>
  <c r="G32" s="1"/>
  <c r="D32"/>
  <c r="J30"/>
  <c r="Q30" s="1"/>
  <c r="L30"/>
  <c r="M30" s="1"/>
  <c r="N30" s="1"/>
  <c r="E30"/>
  <c r="F30" s="1"/>
  <c r="G30" s="1"/>
  <c r="D30"/>
  <c r="J29"/>
  <c r="Q29" s="1"/>
  <c r="L29"/>
  <c r="M29" s="1"/>
  <c r="N29" s="1"/>
  <c r="E29"/>
  <c r="F29" s="1"/>
  <c r="G29" s="1"/>
  <c r="D29"/>
  <c r="J28"/>
  <c r="Q28" s="1"/>
  <c r="L28"/>
  <c r="M28" s="1"/>
  <c r="N28" s="1"/>
  <c r="E28"/>
  <c r="F28" s="1"/>
  <c r="G28" s="1"/>
  <c r="D28"/>
  <c r="L43" i="3"/>
  <c r="Q43" s="1"/>
  <c r="H43"/>
  <c r="M43" s="1"/>
  <c r="F43"/>
  <c r="E43"/>
  <c r="D43"/>
  <c r="H41"/>
  <c r="M41"/>
  <c r="P41" s="1"/>
  <c r="H40"/>
  <c r="M40"/>
  <c r="O40" s="1"/>
  <c r="D34"/>
  <c r="E34"/>
  <c r="F34"/>
  <c r="H34"/>
  <c r="I34" s="1"/>
  <c r="M34"/>
  <c r="N34" s="1"/>
  <c r="D38"/>
  <c r="E38"/>
  <c r="F38"/>
  <c r="H38"/>
  <c r="I38"/>
  <c r="J38"/>
  <c r="K38"/>
  <c r="M38"/>
  <c r="N38"/>
  <c r="O38"/>
  <c r="P38"/>
  <c r="H33"/>
  <c r="M33"/>
  <c r="P33" s="1"/>
  <c r="K33"/>
  <c r="J33"/>
  <c r="I33"/>
  <c r="F33"/>
  <c r="E33"/>
  <c r="D33"/>
  <c r="H32"/>
  <c r="M32" s="1"/>
  <c r="F32"/>
  <c r="E32"/>
  <c r="D32"/>
  <c r="H36"/>
  <c r="M36"/>
  <c r="P36" s="1"/>
  <c r="K36"/>
  <c r="J36"/>
  <c r="I36"/>
  <c r="F36"/>
  <c r="E36"/>
  <c r="D36"/>
  <c r="H35"/>
  <c r="M35" s="1"/>
  <c r="F35"/>
  <c r="E35"/>
  <c r="D35"/>
  <c r="H37"/>
  <c r="M37"/>
  <c r="P37" s="1"/>
  <c r="K37"/>
  <c r="J37"/>
  <c r="I37"/>
  <c r="F37"/>
  <c r="E37"/>
  <c r="D37"/>
  <c r="H31"/>
  <c r="M31" s="1"/>
  <c r="F31"/>
  <c r="E31"/>
  <c r="D31"/>
  <c r="D26"/>
  <c r="E26" i="8"/>
  <c r="F26"/>
  <c r="G26"/>
  <c r="E27"/>
  <c r="F27"/>
  <c r="G27"/>
  <c r="E28"/>
  <c r="F28"/>
  <c r="G28"/>
  <c r="E29"/>
  <c r="F29"/>
  <c r="G29"/>
  <c r="E30"/>
  <c r="F30"/>
  <c r="G30"/>
  <c r="E31"/>
  <c r="F31"/>
  <c r="G31"/>
  <c r="E32"/>
  <c r="F32"/>
  <c r="G32"/>
  <c r="G25"/>
  <c r="F25"/>
  <c r="E25"/>
  <c r="G24"/>
  <c r="F24"/>
  <c r="E24"/>
  <c r="G23"/>
  <c r="F23"/>
  <c r="E23"/>
  <c r="G22"/>
  <c r="F22"/>
  <c r="E22"/>
  <c r="G21"/>
  <c r="F21"/>
  <c r="E21"/>
  <c r="F21" i="3"/>
  <c r="E21"/>
  <c r="D21"/>
  <c r="P20" i="2"/>
  <c r="I20"/>
  <c r="F16" i="8"/>
  <c r="F17"/>
  <c r="F18"/>
  <c r="F19"/>
  <c r="E16"/>
  <c r="E17"/>
  <c r="E18"/>
  <c r="E19"/>
  <c r="K41" i="3"/>
  <c r="J41"/>
  <c r="I41"/>
  <c r="F41"/>
  <c r="E41"/>
  <c r="D41"/>
  <c r="P40"/>
  <c r="K40"/>
  <c r="J40"/>
  <c r="I40"/>
  <c r="F40"/>
  <c r="E40"/>
  <c r="D40"/>
  <c r="G19" i="8"/>
  <c r="G18"/>
  <c r="G17"/>
  <c r="G16"/>
  <c r="P23" i="3"/>
  <c r="O23"/>
  <c r="N23"/>
  <c r="K23"/>
  <c r="J23"/>
  <c r="I23"/>
  <c r="F23"/>
  <c r="E23"/>
  <c r="D23"/>
  <c r="P22"/>
  <c r="O22"/>
  <c r="N22"/>
  <c r="K22"/>
  <c r="J22"/>
  <c r="I22"/>
  <c r="F22"/>
  <c r="E22"/>
  <c r="D22"/>
  <c r="K20"/>
  <c r="I20"/>
  <c r="F20"/>
  <c r="E20"/>
  <c r="D20"/>
  <c r="G17" i="6"/>
  <c r="G18"/>
  <c r="G19"/>
  <c r="G20"/>
  <c r="G21"/>
  <c r="G22"/>
  <c r="G23"/>
  <c r="G24"/>
  <c r="G25"/>
  <c r="G26"/>
  <c r="G27"/>
  <c r="G28"/>
  <c r="G29"/>
  <c r="G16"/>
  <c r="D18"/>
  <c r="D19"/>
  <c r="D20"/>
  <c r="D21"/>
  <c r="D22"/>
  <c r="D23"/>
  <c r="D24"/>
  <c r="D25"/>
  <c r="D26"/>
  <c r="D27"/>
  <c r="D28"/>
  <c r="D29"/>
  <c r="D16"/>
  <c r="R25" i="2"/>
  <c r="S25"/>
  <c r="T25" s="1"/>
  <c r="U25" s="1"/>
  <c r="R24"/>
  <c r="S24"/>
  <c r="T24" s="1"/>
  <c r="U24" s="1"/>
  <c r="R27"/>
  <c r="S27"/>
  <c r="T27" s="1"/>
  <c r="U27" s="1"/>
  <c r="L23"/>
  <c r="M23"/>
  <c r="N23" s="1"/>
  <c r="L25"/>
  <c r="M25" s="1"/>
  <c r="N25" s="1"/>
  <c r="L24"/>
  <c r="M24" s="1"/>
  <c r="N24" s="1"/>
  <c r="L27"/>
  <c r="M27" s="1"/>
  <c r="N27" s="1"/>
  <c r="K23"/>
  <c r="K25"/>
  <c r="K24"/>
  <c r="K27"/>
  <c r="D23"/>
  <c r="D25"/>
  <c r="D24"/>
  <c r="D27"/>
  <c r="E23"/>
  <c r="F23"/>
  <c r="G23" s="1"/>
  <c r="E25"/>
  <c r="F25" s="1"/>
  <c r="G25" s="1"/>
  <c r="E24"/>
  <c r="F24" s="1"/>
  <c r="G24" s="1"/>
  <c r="E27"/>
  <c r="F27" s="1"/>
  <c r="G27" s="1"/>
  <c r="P27" i="3"/>
  <c r="N27"/>
  <c r="O28"/>
  <c r="P26"/>
  <c r="N26"/>
  <c r="J30"/>
  <c r="K27"/>
  <c r="J27"/>
  <c r="I27"/>
  <c r="K28"/>
  <c r="J28"/>
  <c r="I28"/>
  <c r="K26"/>
  <c r="J26"/>
  <c r="I26"/>
  <c r="F30"/>
  <c r="E30"/>
  <c r="D30"/>
  <c r="F27"/>
  <c r="E27"/>
  <c r="D27"/>
  <c r="F28"/>
  <c r="E28"/>
  <c r="D28"/>
  <c r="F26"/>
  <c r="E26"/>
  <c r="R23" i="2" l="1"/>
  <c r="S23"/>
  <c r="T23" s="1"/>
  <c r="U23" s="1"/>
  <c r="S22"/>
  <c r="T22" s="1"/>
  <c r="U22" s="1"/>
  <c r="R22"/>
  <c r="P29" i="3"/>
  <c r="O29"/>
  <c r="P42"/>
  <c r="O42"/>
  <c r="N40"/>
  <c r="O41"/>
  <c r="J31"/>
  <c r="O37"/>
  <c r="J35"/>
  <c r="O36"/>
  <c r="J32"/>
  <c r="O33"/>
  <c r="O34"/>
  <c r="J34"/>
  <c r="J43"/>
  <c r="I29"/>
  <c r="K29"/>
  <c r="I42"/>
  <c r="K42"/>
  <c r="L15" i="2"/>
  <c r="M15" s="1"/>
  <c r="N15" s="1"/>
  <c r="L16"/>
  <c r="M16" s="1"/>
  <c r="N16" s="1"/>
  <c r="R28"/>
  <c r="S28"/>
  <c r="T28" s="1"/>
  <c r="U28" s="1"/>
  <c r="R29"/>
  <c r="S29"/>
  <c r="T29" s="1"/>
  <c r="U29" s="1"/>
  <c r="R30"/>
  <c r="S30"/>
  <c r="T30" s="1"/>
  <c r="U30" s="1"/>
  <c r="R32"/>
  <c r="S32"/>
  <c r="T32" s="1"/>
  <c r="U32" s="1"/>
  <c r="R33"/>
  <c r="S33"/>
  <c r="T33" s="1"/>
  <c r="U33" s="1"/>
  <c r="R34"/>
  <c r="S34"/>
  <c r="T34" s="1"/>
  <c r="U34" s="1"/>
  <c r="R31"/>
  <c r="S31"/>
  <c r="T31" s="1"/>
  <c r="U31" s="1"/>
  <c r="R35"/>
  <c r="S35"/>
  <c r="T35" s="1"/>
  <c r="U35" s="1"/>
  <c r="O21" i="3"/>
  <c r="P21"/>
  <c r="N21"/>
  <c r="R15" i="2"/>
  <c r="S15"/>
  <c r="T15" s="1"/>
  <c r="U15" s="1"/>
  <c r="R16"/>
  <c r="S16"/>
  <c r="T16" s="1"/>
  <c r="U16" s="1"/>
  <c r="O31" i="3"/>
  <c r="P31"/>
  <c r="N31"/>
  <c r="O35"/>
  <c r="P35"/>
  <c r="N35"/>
  <c r="O32"/>
  <c r="P32"/>
  <c r="N32"/>
  <c r="O43"/>
  <c r="P43"/>
  <c r="N43"/>
  <c r="P30"/>
  <c r="N30"/>
  <c r="O30"/>
  <c r="O25"/>
  <c r="P25"/>
  <c r="N25"/>
  <c r="P20"/>
  <c r="N20"/>
  <c r="O20"/>
  <c r="J21"/>
  <c r="I30"/>
  <c r="K30"/>
  <c r="N28"/>
  <c r="J20"/>
  <c r="N41"/>
  <c r="I21"/>
  <c r="K21"/>
  <c r="I31"/>
  <c r="K31"/>
  <c r="N37"/>
  <c r="I35"/>
  <c r="K35"/>
  <c r="N36"/>
  <c r="I32"/>
  <c r="K32"/>
  <c r="N33"/>
  <c r="P34"/>
  <c r="K34"/>
  <c r="I43"/>
  <c r="K43"/>
  <c r="K28" i="2"/>
  <c r="K29"/>
  <c r="K30"/>
  <c r="K32"/>
  <c r="K33"/>
  <c r="K34"/>
  <c r="K31"/>
  <c r="K35"/>
  <c r="N29" i="3"/>
  <c r="I25"/>
  <c r="K25"/>
  <c r="N42"/>
  <c r="K15" i="2"/>
  <c r="K16"/>
</calcChain>
</file>

<file path=xl/sharedStrings.xml><?xml version="1.0" encoding="utf-8"?>
<sst xmlns="http://schemas.openxmlformats.org/spreadsheetml/2006/main" count="568" uniqueCount="208">
  <si>
    <t>м2</t>
  </si>
  <si>
    <t>шт</t>
  </si>
  <si>
    <t>Термопанели с клинкерной плиткой ABC klinkergruppe</t>
  </si>
  <si>
    <t>Панель стандартная 650х1000х70</t>
  </si>
  <si>
    <t>Панель «половина» 650х500х70</t>
  </si>
  <si>
    <t xml:space="preserve">Угловой элемент 240х240х650/70 </t>
  </si>
  <si>
    <t>толщина 60 мм</t>
  </si>
  <si>
    <t>толщина 80 мм</t>
  </si>
  <si>
    <t>Панель стандартная 650х1000х90</t>
  </si>
  <si>
    <t>Панель «половина» 650х500х90</t>
  </si>
  <si>
    <t xml:space="preserve">Угловой элемент 240х240х650/90 </t>
  </si>
  <si>
    <t>Панель стандартная 650х1000х110</t>
  </si>
  <si>
    <t>Панель «половина» 650х500х110</t>
  </si>
  <si>
    <t xml:space="preserve">Угловой элемент 240х240х650/110 </t>
  </si>
  <si>
    <t>Наименование цветов</t>
  </si>
  <si>
    <t>Размер плитки, мм</t>
  </si>
  <si>
    <t xml:space="preserve">240х71х10 </t>
  </si>
  <si>
    <t>240х71х10</t>
  </si>
  <si>
    <t>толщина 40 мм</t>
  </si>
  <si>
    <t>толщина 100 мм</t>
  </si>
  <si>
    <t>Панель «половина» 650х500х70 (0,325 м2)</t>
  </si>
  <si>
    <t>Панель стандартная 650х1000х90                   (0,65 м2)</t>
  </si>
  <si>
    <t>Панель «половина» 650х500х90          (0,325 м2)</t>
  </si>
  <si>
    <t>Панель стандартная 650х1000х110               (0,65 м2)</t>
  </si>
  <si>
    <t>Панель «половина» 650х500х110 (0,325 м2)</t>
  </si>
  <si>
    <t>Наименование и размеры</t>
  </si>
  <si>
    <t>Количество шт. на поддоне</t>
  </si>
  <si>
    <t>Площадь 1 шт.</t>
  </si>
  <si>
    <t>Вес 1 шт.</t>
  </si>
  <si>
    <t>Вес поддона</t>
  </si>
  <si>
    <t xml:space="preserve"> 0,65 м2</t>
  </si>
  <si>
    <t xml:space="preserve"> 14 кг</t>
  </si>
  <si>
    <t>280 кг</t>
  </si>
  <si>
    <t xml:space="preserve"> 0,325 м2</t>
  </si>
  <si>
    <t>7 кг</t>
  </si>
  <si>
    <t>--</t>
  </si>
  <si>
    <t>4,8 кг</t>
  </si>
  <si>
    <t>144 кг</t>
  </si>
  <si>
    <t>0,65 м2</t>
  </si>
  <si>
    <t>14,2 кг</t>
  </si>
  <si>
    <t>243 кг</t>
  </si>
  <si>
    <t>0,325 м2</t>
  </si>
  <si>
    <t>7,15 кг</t>
  </si>
  <si>
    <t>4,9 кг</t>
  </si>
  <si>
    <t>147 кг</t>
  </si>
  <si>
    <t>14,5 кг</t>
  </si>
  <si>
    <t>248 кг</t>
  </si>
  <si>
    <t>7,3 кг</t>
  </si>
  <si>
    <t>5 кг</t>
  </si>
  <si>
    <t>150 кг</t>
  </si>
  <si>
    <t>Таблица упаковки</t>
  </si>
  <si>
    <t xml:space="preserve">                          УТЕПЛИТЕЛЬ - ПЕНОПОЛИСТИРОЛ</t>
  </si>
  <si>
    <t xml:space="preserve">                          УТЕПЛИТЕЛЬ - ПЕНОПОЛИУРЕТАН</t>
  </si>
  <si>
    <r>
      <t>0,68 м</t>
    </r>
    <r>
      <rPr>
        <vertAlign val="superscript"/>
        <sz val="11"/>
        <color indexed="8"/>
        <rFont val="Calibri"/>
        <family val="2"/>
        <charset val="204"/>
      </rPr>
      <t>2</t>
    </r>
  </si>
  <si>
    <t>14 кг</t>
  </si>
  <si>
    <t>420 кг</t>
  </si>
  <si>
    <t>15 кг</t>
  </si>
  <si>
    <t>330 кг</t>
  </si>
  <si>
    <t>15,5 кг</t>
  </si>
  <si>
    <t>270 кг</t>
  </si>
  <si>
    <r>
      <t>0,4 м</t>
    </r>
    <r>
      <rPr>
        <vertAlign val="superscript"/>
        <sz val="11"/>
        <color indexed="8"/>
        <rFont val="Calibri"/>
        <family val="2"/>
        <charset val="204"/>
      </rPr>
      <t>2</t>
    </r>
  </si>
  <si>
    <t>8,3 кг</t>
  </si>
  <si>
    <t>200 кг</t>
  </si>
  <si>
    <r>
      <t>0,24 м</t>
    </r>
    <r>
      <rPr>
        <vertAlign val="superscript"/>
        <sz val="11"/>
        <color indexed="8"/>
        <rFont val="Calibri"/>
        <family val="2"/>
        <charset val="204"/>
      </rPr>
      <t>2</t>
    </r>
  </si>
  <si>
    <t>294 кг</t>
  </si>
  <si>
    <r>
      <t>0,28 м</t>
    </r>
    <r>
      <rPr>
        <vertAlign val="superscript"/>
        <sz val="11"/>
        <color indexed="8"/>
        <rFont val="Calibri"/>
        <family val="2"/>
        <charset val="204"/>
      </rPr>
      <t>2</t>
    </r>
  </si>
  <si>
    <t>5,8 кг</t>
  </si>
  <si>
    <t>348 кг</t>
  </si>
  <si>
    <t>-</t>
  </si>
  <si>
    <t xml:space="preserve">                          УТЕПЛИТЕЛЬ - ЭКСТРУДИРОВАННЫЙ ПЕНОПОЛИСТИРОЛ</t>
  </si>
  <si>
    <t>Термопанели с плиткой "ручной формовки" Rijswaarfd</t>
  </si>
  <si>
    <t>Угловой элемент 219х219х456/60  222х222х456/60</t>
  </si>
  <si>
    <t>Панель стандартная 456х896х60 мм,  456х908х60 мм</t>
  </si>
  <si>
    <t>240x71x10</t>
  </si>
  <si>
    <t>Borkum genarbt</t>
  </si>
  <si>
    <t>Finkenwerder</t>
  </si>
  <si>
    <t>Juist genarbt</t>
  </si>
  <si>
    <t>Juist glatt</t>
  </si>
  <si>
    <t>300х150х8</t>
  </si>
  <si>
    <t>Термопанели с цокольной плиткой ABC klinkergruppe</t>
  </si>
  <si>
    <t>Feuerland</t>
  </si>
  <si>
    <t>Плитка обл. "Belgrave Retro"</t>
  </si>
  <si>
    <t xml:space="preserve">Плитка обл. "Petersweld" </t>
  </si>
  <si>
    <t xml:space="preserve">Плитка обл. "Le Mans (adjusted mix)" </t>
  </si>
  <si>
    <t>Плитка обл. "Aqua Zwart"</t>
  </si>
  <si>
    <t xml:space="preserve">Плитка обл. "Aqua Beige redux" </t>
  </si>
  <si>
    <t xml:space="preserve">Плитка обл. "Whitley" </t>
  </si>
  <si>
    <t xml:space="preserve">Плитка обл. "Grijs" </t>
  </si>
  <si>
    <t xml:space="preserve">Плитка обл. "Geel Redux" </t>
  </si>
  <si>
    <t xml:space="preserve">Плитка обл. "Geel Grafiet" </t>
  </si>
  <si>
    <t xml:space="preserve">Плитка обл. "Farnley Retro" </t>
  </si>
  <si>
    <t xml:space="preserve">Плитка обл. "Antraciert" </t>
  </si>
  <si>
    <t xml:space="preserve">Плитка обл. "Engels Bont Redux" </t>
  </si>
  <si>
    <t xml:space="preserve">Плитка обл. "Belgrave Redux" </t>
  </si>
  <si>
    <t>Плитка обл. "Geel"</t>
  </si>
  <si>
    <t>214х66х21</t>
  </si>
  <si>
    <t>217х66х21</t>
  </si>
  <si>
    <t>Угловой элемент 219х219х456/40  222х222х456/40</t>
  </si>
  <si>
    <t xml:space="preserve">Панель стандартная 456х896х60,  456х908х60        (0,41 м2) </t>
  </si>
  <si>
    <t xml:space="preserve">Панель стандартная          456х896х40,  456х908х40          (0,41 м2) </t>
  </si>
  <si>
    <t xml:space="preserve">Панель стандартная 930х320х40 мм             </t>
  </si>
  <si>
    <t xml:space="preserve">Панель стандартная 930х320х60 мм             </t>
  </si>
  <si>
    <t xml:space="preserve">Угловой элемент 230х230х320/40 мм </t>
  </si>
  <si>
    <t xml:space="preserve">Угловой элемент 230х230х320/60 мм </t>
  </si>
  <si>
    <t>Панель стандартная 456х896х40 мм,  456х908х40 мм</t>
  </si>
  <si>
    <t xml:space="preserve">  (УТЕПЛИТЕЛЬ - ПЕНОПОЛИСТИРОЛ)</t>
  </si>
  <si>
    <t>АКЦИЯ НА ТЕРМОПАНЕЛИ с плиткой на складе в Москве!!!</t>
  </si>
  <si>
    <t xml:space="preserve">(УТЕПЛИТЕЛЬ - ПЕНОПОЛИУРЕТАН)                      </t>
  </si>
  <si>
    <t xml:space="preserve">(УТЕПЛИТЕЛЬ - ЭКСТРУДИРОВАННЫЙ ПЕНОПОЛИСТИРОЛ)           </t>
  </si>
  <si>
    <t>208 кг</t>
  </si>
  <si>
    <t>216 кг</t>
  </si>
  <si>
    <t>81 кг</t>
  </si>
  <si>
    <t>87 кг</t>
  </si>
  <si>
    <t>132 кг</t>
  </si>
  <si>
    <t>228 кг</t>
  </si>
  <si>
    <t>138 кг</t>
  </si>
  <si>
    <t>5,2 кг</t>
  </si>
  <si>
    <t>5,4 кг</t>
  </si>
  <si>
    <t>2,7 кг</t>
  </si>
  <si>
    <t>2,9 кг</t>
  </si>
  <si>
    <t>11,2 кг</t>
  </si>
  <si>
    <t>4,4 кг</t>
  </si>
  <si>
    <t>11,4 кг</t>
  </si>
  <si>
    <t>4,6 кг</t>
  </si>
  <si>
    <t>Угловой элемент 219х219х456/60 222х222х456/60</t>
  </si>
  <si>
    <t>240х71х8</t>
  </si>
  <si>
    <t xml:space="preserve">Ai-Petri, </t>
  </si>
  <si>
    <t>Термопанели с керамической плиткой ADW cерия "Крым"</t>
  </si>
  <si>
    <t>АКЦИЯ НА ТЕРМОПАНЕЛИ с плиткой Л/Х на складе в Москве!!!</t>
  </si>
  <si>
    <t>Borkum</t>
  </si>
  <si>
    <t>Malta glat</t>
  </si>
  <si>
    <t>Naturbrand</t>
  </si>
  <si>
    <t>Objekta Braun glatt</t>
  </si>
  <si>
    <t>239х69х13,5</t>
  </si>
  <si>
    <t>239х69х15</t>
  </si>
  <si>
    <t xml:space="preserve">Кол-во на складе плитки </t>
  </si>
  <si>
    <t>240х115х71/10</t>
  </si>
  <si>
    <t>Altona</t>
  </si>
  <si>
    <t>Blankenese</t>
  </si>
  <si>
    <t>Угловые элементы термопанелей  с угловым эментом облицовочной клинкерной плиткой ABC klinkergruppe</t>
  </si>
  <si>
    <t xml:space="preserve">Угловой элемент 245х265х674/70 </t>
  </si>
  <si>
    <t>Панель стандартная 674х1016х70                             (0,68 м2)</t>
  </si>
  <si>
    <t>Панель «половина» 674х508х70 (0,34 м2)</t>
  </si>
  <si>
    <t>Панель стандартная 650х1000х70                     (0,65 м2)</t>
  </si>
  <si>
    <t>Панель стандартная 670х1010х40         (0,68 м2)</t>
  </si>
  <si>
    <t xml:space="preserve">Перемычка 240х115х670х40                             </t>
  </si>
  <si>
    <t xml:space="preserve">Откос (левый, правый) 366х115х670х40               </t>
  </si>
  <si>
    <t>Панель цокольная 662х953х40 мм             (0,63 м2)</t>
  </si>
  <si>
    <t>Панель стандартная 670х1010х60         (0,68 м2)</t>
  </si>
  <si>
    <t xml:space="preserve">Перемычка 245х115х670х60                             </t>
  </si>
  <si>
    <t xml:space="preserve">Откос (левый, правый) 365х115х670х60               </t>
  </si>
  <si>
    <t>Панель цокольная 662х953х60 мм             (0,63 м2)</t>
  </si>
  <si>
    <t>Панель стандартная 670х1010х80         (0,68 м2)</t>
  </si>
  <si>
    <t xml:space="preserve">Перемычка 245х115х670х80                             </t>
  </si>
  <si>
    <t xml:space="preserve">Откос (левый, правый) 365х115х670х80               </t>
  </si>
  <si>
    <t xml:space="preserve">Угловой элемент 245х265х650/70 </t>
  </si>
  <si>
    <t xml:space="preserve">Угловой элемент  (с угловым элементом обл. плитки 245х265х650/70 </t>
  </si>
  <si>
    <t xml:space="preserve">Угловой элемент 245х265х650/90 </t>
  </si>
  <si>
    <t xml:space="preserve">Угловой элемент (с угловым элементом обл. плитки 245х265х650/90 </t>
  </si>
  <si>
    <t xml:space="preserve">Угловой элемент 245х265х650/110  </t>
  </si>
  <si>
    <t xml:space="preserve">Угловой элемент  (с угловым элементом обл. плитки 245х265х650/110 </t>
  </si>
  <si>
    <t xml:space="preserve">Угловой элемент 365х365х670х40        </t>
  </si>
  <si>
    <t xml:space="preserve">Угловой элемент 365х365х670х60        </t>
  </si>
  <si>
    <t xml:space="preserve">Угловой элемент 365х365х670х80        </t>
  </si>
  <si>
    <t>Панель стандартная 670х1010х40 мм</t>
  </si>
  <si>
    <t>Панель стандартная 670х1010х60 мм</t>
  </si>
  <si>
    <t>Панель стандартная 670х1010х80 мм</t>
  </si>
  <si>
    <t>Угловой элемент 365х365х670х40-80 мм</t>
  </si>
  <si>
    <t>Перемычка 245х115х670х40-80 мм</t>
  </si>
  <si>
    <t>Откос (левый, правый) 365х115х670х40-80 мм</t>
  </si>
  <si>
    <t>Livadia</t>
  </si>
  <si>
    <t>Feodosia, Sevastopol</t>
  </si>
  <si>
    <t>Partenit (Beige), Yalta</t>
  </si>
  <si>
    <t>Склад - Москва</t>
  </si>
  <si>
    <t>Склад - Германия</t>
  </si>
  <si>
    <t>Malta</t>
  </si>
  <si>
    <t>Lanzarote genarbt</t>
  </si>
  <si>
    <t>Lanzarote glatt</t>
  </si>
  <si>
    <t>Baltrum glatt</t>
  </si>
  <si>
    <t>Aubergine glatt</t>
  </si>
  <si>
    <t>Braun Struktur</t>
  </si>
  <si>
    <t>Braun genarbt</t>
  </si>
  <si>
    <t>Weiß glatt</t>
  </si>
  <si>
    <t>Antik Sandstein</t>
  </si>
  <si>
    <t>Antik Weinrot</t>
  </si>
  <si>
    <t>Antik Mangan</t>
  </si>
  <si>
    <t xml:space="preserve"> (действителен с 28.09.2015)</t>
  </si>
  <si>
    <t>Borkum glatt</t>
  </si>
  <si>
    <t>Drezden glatt</t>
  </si>
  <si>
    <t>Objekta Grau genarbt</t>
  </si>
  <si>
    <t>Objekta Sandgelb genarbt</t>
  </si>
  <si>
    <t>Juist Rustik</t>
  </si>
  <si>
    <t>Texel</t>
  </si>
  <si>
    <t>Objekta Beige genarbt</t>
  </si>
  <si>
    <t>240х71х7</t>
  </si>
  <si>
    <t>Alaska Braun genarbt</t>
  </si>
  <si>
    <t>Готовые термопанели на складе (кол-во ограничено!)</t>
  </si>
  <si>
    <t>Alaska Beige genarbt</t>
  </si>
  <si>
    <t>Nordkap glatt</t>
  </si>
  <si>
    <t>Готовые термопанели на складе (кол-во ограничено!) Надо выбирать по оттенку!!!</t>
  </si>
  <si>
    <t>Nordkap genarbt</t>
  </si>
  <si>
    <t xml:space="preserve"> (действителен с 13.09.2015)</t>
  </si>
  <si>
    <t xml:space="preserve"> (действителен с 10.11.2015)</t>
  </si>
  <si>
    <t>Schwarz glasiert glatt</t>
  </si>
  <si>
    <t xml:space="preserve">ООО "ТК "Теплая керамика" </t>
  </si>
  <si>
    <t xml:space="preserve"> г. Казань, ул. Спартаковская, д. 2, оф. 1</t>
  </si>
  <si>
    <t>Тел.: (843)212-26-28, факс: (843)264-63-34</t>
  </si>
  <si>
    <t>е-mail: info@tkeramika.ru  www.tkeramika.ru</t>
  </si>
</sst>
</file>

<file path=xl/styles.xml><?xml version="1.0" encoding="utf-8"?>
<styleSheet xmlns="http://schemas.openxmlformats.org/spreadsheetml/2006/main">
  <numFmts count="5">
    <numFmt numFmtId="6" formatCode="#,##0&quot;р.&quot;;[Red]\-#,##0&quot;р.&quot;"/>
    <numFmt numFmtId="8" formatCode="#,##0.00&quot;р.&quot;;[Red]\-#,##0.00&quot;р.&quot;"/>
    <numFmt numFmtId="164" formatCode="#,##0.00&quot;р.&quot;"/>
    <numFmt numFmtId="165" formatCode="#,##0&quot;р.&quot;"/>
    <numFmt numFmtId="166" formatCode="#,##0.0&quot;р.&quot;;[Red]\-#,##0.0&quot;р.&quot;"/>
  </numFmts>
  <fonts count="38">
    <font>
      <sz val="10"/>
      <name val="Arial"/>
    </font>
    <font>
      <sz val="11"/>
      <color indexed="8"/>
      <name val="Calibri"/>
      <family val="2"/>
      <charset val="204"/>
    </font>
    <font>
      <u/>
      <sz val="10"/>
      <color indexed="12"/>
      <name val="Arial"/>
    </font>
    <font>
      <sz val="8"/>
      <name val="Calibri"/>
      <family val="2"/>
      <charset val="204"/>
    </font>
    <font>
      <sz val="8"/>
      <color indexed="48"/>
      <name val="Calibri"/>
      <family val="2"/>
      <charset val="204"/>
    </font>
    <font>
      <u/>
      <sz val="8"/>
      <color indexed="48"/>
      <name val="Calibri"/>
      <family val="2"/>
      <charset val="204"/>
    </font>
    <font>
      <b/>
      <sz val="12"/>
      <color indexed="12"/>
      <name val="Calibri"/>
      <family val="2"/>
      <charset val="204"/>
    </font>
    <font>
      <sz val="8"/>
      <name val="Arial"/>
    </font>
    <font>
      <b/>
      <sz val="11"/>
      <name val="Arial"/>
      <family val="2"/>
      <charset val="204"/>
    </font>
    <font>
      <sz val="11"/>
      <name val="Arial"/>
    </font>
    <font>
      <b/>
      <sz val="16"/>
      <color indexed="12"/>
      <name val="Calibri"/>
      <family val="2"/>
      <charset val="204"/>
    </font>
    <font>
      <b/>
      <sz val="8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color indexed="8"/>
      <name val="Calibri"/>
      <family val="2"/>
      <charset val="204"/>
    </font>
    <font>
      <b/>
      <sz val="18"/>
      <name val="Calibri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name val="Arial"/>
    </font>
    <font>
      <b/>
      <sz val="11"/>
      <color indexed="8"/>
      <name val="Calibri"/>
      <family val="2"/>
      <charset val="204"/>
    </font>
    <font>
      <b/>
      <sz val="12"/>
      <name val="Calibri"/>
      <family val="2"/>
      <charset val="204"/>
    </font>
    <font>
      <b/>
      <sz val="12"/>
      <color indexed="10"/>
      <name val="Calibri"/>
      <family val="2"/>
      <charset val="204"/>
    </font>
    <font>
      <sz val="12"/>
      <name val="Arial"/>
    </font>
    <font>
      <sz val="12"/>
      <color indexed="8"/>
      <name val="Calibri"/>
      <family val="2"/>
      <charset val="204"/>
    </font>
    <font>
      <b/>
      <sz val="14"/>
      <name val="Arial"/>
    </font>
    <font>
      <b/>
      <sz val="14"/>
      <color indexed="8"/>
      <name val="Calibri"/>
      <family val="2"/>
      <charset val="204"/>
    </font>
    <font>
      <b/>
      <i/>
      <sz val="14"/>
      <color indexed="10"/>
      <name val="Arial"/>
      <family val="2"/>
      <charset val="204"/>
    </font>
    <font>
      <sz val="14"/>
      <name val="Arial"/>
    </font>
    <font>
      <b/>
      <sz val="14"/>
      <name val="Arial"/>
      <family val="2"/>
      <charset val="204"/>
    </font>
    <font>
      <sz val="14"/>
      <name val="Calibri"/>
      <family val="2"/>
      <charset val="204"/>
    </font>
    <font>
      <b/>
      <sz val="12"/>
      <name val="Arial"/>
      <family val="2"/>
      <charset val="204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b/>
      <sz val="10"/>
      <name val="Arial"/>
      <family val="2"/>
      <charset val="204"/>
    </font>
    <font>
      <b/>
      <sz val="18"/>
      <name val="Arial"/>
      <family val="2"/>
      <charset val="204"/>
    </font>
    <font>
      <sz val="14"/>
      <name val="Arial"/>
      <family val="2"/>
      <charset val="204"/>
    </font>
    <font>
      <sz val="14"/>
      <color indexed="48"/>
      <name val="Calibri"/>
      <family val="2"/>
      <charset val="204"/>
    </font>
    <font>
      <b/>
      <sz val="14"/>
      <color indexed="12"/>
      <name val="Calibri"/>
      <family val="2"/>
      <charset val="204"/>
    </font>
    <font>
      <sz val="14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0" fillId="0" borderId="0"/>
  </cellStyleXfs>
  <cellXfs count="230">
    <xf numFmtId="0" fontId="0" fillId="0" borderId="0" xfId="0"/>
    <xf numFmtId="0" fontId="3" fillId="0" borderId="0" xfId="0" applyFont="1" applyFill="1" applyBorder="1" applyAlignment="1">
      <alignment horizontal="left"/>
    </xf>
    <xf numFmtId="0" fontId="5" fillId="0" borderId="0" xfId="1" applyFont="1" applyFill="1" applyBorder="1" applyAlignment="1" applyProtection="1">
      <alignment horizontal="right"/>
    </xf>
    <xf numFmtId="0" fontId="0" fillId="0" borderId="0" xfId="0" applyBorder="1"/>
    <xf numFmtId="0" fontId="1" fillId="2" borderId="0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wrapText="1"/>
    </xf>
    <xf numFmtId="0" fontId="10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/>
    </xf>
    <xf numFmtId="0" fontId="8" fillId="0" borderId="1" xfId="0" applyNumberFormat="1" applyFont="1" applyBorder="1" applyAlignment="1">
      <alignment wrapText="1"/>
    </xf>
    <xf numFmtId="0" fontId="20" fillId="0" borderId="0" xfId="0" applyFont="1"/>
    <xf numFmtId="0" fontId="21" fillId="2" borderId="0" xfId="0" applyFont="1" applyFill="1" applyBorder="1" applyAlignment="1">
      <alignment horizontal="center" vertical="top" wrapText="1"/>
    </xf>
    <xf numFmtId="0" fontId="26" fillId="0" borderId="1" xfId="0" applyFont="1" applyBorder="1" applyAlignment="1">
      <alignment wrapText="1"/>
    </xf>
    <xf numFmtId="165" fontId="26" fillId="3" borderId="1" xfId="0" applyNumberFormat="1" applyFont="1" applyFill="1" applyBorder="1" applyAlignment="1">
      <alignment horizontal="center"/>
    </xf>
    <xf numFmtId="165" fontId="25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wrapText="1"/>
    </xf>
    <xf numFmtId="0" fontId="22" fillId="0" borderId="1" xfId="0" applyNumberFormat="1" applyFont="1" applyBorder="1" applyAlignment="1">
      <alignment wrapText="1"/>
    </xf>
    <xf numFmtId="0" fontId="22" fillId="0" borderId="1" xfId="0" applyFont="1" applyBorder="1" applyAlignment="1">
      <alignment horizontal="left" wrapText="1"/>
    </xf>
    <xf numFmtId="165" fontId="25" fillId="0" borderId="1" xfId="0" quotePrefix="1" applyNumberFormat="1" applyFont="1" applyBorder="1" applyAlignment="1">
      <alignment horizontal="center"/>
    </xf>
    <xf numFmtId="8" fontId="27" fillId="0" borderId="1" xfId="0" applyNumberFormat="1" applyFont="1" applyBorder="1" applyAlignment="1">
      <alignment horizontal="center" vertical="center" wrapText="1"/>
    </xf>
    <xf numFmtId="6" fontId="25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wrapText="1"/>
    </xf>
    <xf numFmtId="164" fontId="9" fillId="0" borderId="1" xfId="0" applyNumberFormat="1" applyFont="1" applyFill="1" applyBorder="1" applyAlignment="1">
      <alignment horizontal="center"/>
    </xf>
    <xf numFmtId="0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NumberFormat="1" applyFont="1" applyFill="1" applyBorder="1" applyAlignment="1">
      <alignment horizontal="left" wrapText="1"/>
    </xf>
    <xf numFmtId="165" fontId="8" fillId="2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8" fontId="8" fillId="3" borderId="1" xfId="0" applyNumberFormat="1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0" fontId="28" fillId="2" borderId="1" xfId="0" applyFont="1" applyFill="1" applyBorder="1" applyAlignment="1">
      <alignment wrapText="1"/>
    </xf>
    <xf numFmtId="164" fontId="9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25" fillId="2" borderId="1" xfId="0" applyNumberFormat="1" applyFont="1" applyFill="1" applyBorder="1" applyAlignment="1">
      <alignment horizontal="center"/>
    </xf>
    <xf numFmtId="165" fontId="26" fillId="4" borderId="1" xfId="0" applyNumberFormat="1" applyFont="1" applyFill="1" applyBorder="1" applyAlignment="1">
      <alignment horizontal="center"/>
    </xf>
    <xf numFmtId="6" fontId="25" fillId="4" borderId="1" xfId="0" applyNumberFormat="1" applyFont="1" applyFill="1" applyBorder="1" applyAlignment="1">
      <alignment horizontal="center"/>
    </xf>
    <xf numFmtId="0" fontId="0" fillId="4" borderId="0" xfId="0" applyFill="1"/>
    <xf numFmtId="0" fontId="8" fillId="0" borderId="1" xfId="0" applyFont="1" applyBorder="1"/>
    <xf numFmtId="0" fontId="20" fillId="0" borderId="1" xfId="0" applyFont="1" applyBorder="1"/>
    <xf numFmtId="0" fontId="16" fillId="0" borderId="2" xfId="0" applyFont="1" applyBorder="1" applyAlignment="1">
      <alignment horizontal="center"/>
    </xf>
    <xf numFmtId="0" fontId="8" fillId="2" borderId="1" xfId="0" applyFont="1" applyFill="1" applyBorder="1"/>
    <xf numFmtId="165" fontId="8" fillId="5" borderId="1" xfId="0" applyNumberFormat="1" applyFont="1" applyFill="1" applyBorder="1" applyAlignment="1">
      <alignment horizontal="center"/>
    </xf>
    <xf numFmtId="8" fontId="8" fillId="5" borderId="1" xfId="0" quotePrefix="1" applyNumberFormat="1" applyFont="1" applyFill="1" applyBorder="1" applyAlignment="1">
      <alignment horizontal="center"/>
    </xf>
    <xf numFmtId="164" fontId="16" fillId="5" borderId="1" xfId="0" applyNumberFormat="1" applyFont="1" applyFill="1" applyBorder="1" applyAlignment="1">
      <alignment horizontal="center"/>
    </xf>
    <xf numFmtId="165" fontId="26" fillId="5" borderId="1" xfId="0" applyNumberFormat="1" applyFont="1" applyFill="1" applyBorder="1" applyAlignment="1">
      <alignment horizontal="center"/>
    </xf>
    <xf numFmtId="0" fontId="26" fillId="2" borderId="1" xfId="0" applyFont="1" applyFill="1" applyBorder="1" applyAlignment="1">
      <alignment wrapText="1"/>
    </xf>
    <xf numFmtId="0" fontId="1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8" fillId="0" borderId="0" xfId="0" applyFont="1" applyFill="1" applyBorder="1" applyAlignment="1"/>
    <xf numFmtId="0" fontId="1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/>
    </xf>
    <xf numFmtId="0" fontId="10" fillId="6" borderId="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 vertical="top" wrapText="1"/>
    </xf>
    <xf numFmtId="0" fontId="23" fillId="3" borderId="3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center" wrapText="1"/>
    </xf>
    <xf numFmtId="0" fontId="34" fillId="0" borderId="0" xfId="0" applyFont="1"/>
    <xf numFmtId="0" fontId="27" fillId="0" borderId="0" xfId="0" applyFont="1" applyFill="1" applyBorder="1" applyAlignment="1">
      <alignment horizontal="left"/>
    </xf>
    <xf numFmtId="0" fontId="36" fillId="6" borderId="1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37" fillId="0" borderId="1" xfId="0" applyFont="1" applyFill="1" applyBorder="1" applyAlignment="1">
      <alignment horizontal="center" vertical="center" wrapText="1"/>
    </xf>
    <xf numFmtId="165" fontId="34" fillId="3" borderId="1" xfId="0" applyNumberFormat="1" applyFont="1" applyFill="1" applyBorder="1" applyAlignment="1">
      <alignment horizontal="center"/>
    </xf>
    <xf numFmtId="164" fontId="34" fillId="0" borderId="1" xfId="0" applyNumberFormat="1" applyFont="1" applyBorder="1" applyAlignment="1">
      <alignment horizontal="center"/>
    </xf>
    <xf numFmtId="165" fontId="34" fillId="0" borderId="1" xfId="0" applyNumberFormat="1" applyFont="1" applyBorder="1" applyAlignment="1">
      <alignment horizontal="center"/>
    </xf>
    <xf numFmtId="165" fontId="34" fillId="0" borderId="0" xfId="0" applyNumberFormat="1" applyFont="1"/>
    <xf numFmtId="0" fontId="37" fillId="4" borderId="1" xfId="0" applyFont="1" applyFill="1" applyBorder="1" applyAlignment="1">
      <alignment horizontal="center" vertical="center" wrapText="1"/>
    </xf>
    <xf numFmtId="165" fontId="34" fillId="4" borderId="1" xfId="0" applyNumberFormat="1" applyFont="1" applyFill="1" applyBorder="1" applyAlignment="1">
      <alignment horizontal="center"/>
    </xf>
    <xf numFmtId="164" fontId="34" fillId="4" borderId="1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2" fillId="0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0" fontId="26" fillId="0" borderId="8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34" fillId="0" borderId="10" xfId="0" applyFont="1" applyBorder="1"/>
    <xf numFmtId="0" fontId="26" fillId="0" borderId="2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34" fillId="0" borderId="21" xfId="0" applyFont="1" applyBorder="1"/>
    <xf numFmtId="0" fontId="34" fillId="0" borderId="2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5" fillId="2" borderId="20" xfId="0" applyFont="1" applyFill="1" applyBorder="1" applyAlignment="1">
      <alignment horizontal="left"/>
    </xf>
    <xf numFmtId="0" fontId="34" fillId="0" borderId="0" xfId="0" applyFont="1" applyBorder="1"/>
    <xf numFmtId="0" fontId="36" fillId="6" borderId="11" xfId="0" applyFont="1" applyFill="1" applyBorder="1" applyAlignment="1">
      <alignment horizontal="center" vertical="center" wrapText="1"/>
    </xf>
    <xf numFmtId="0" fontId="36" fillId="6" borderId="12" xfId="0" applyFont="1" applyFill="1" applyBorder="1" applyAlignment="1">
      <alignment horizontal="center" vertical="center" wrapText="1"/>
    </xf>
    <xf numFmtId="0" fontId="36" fillId="0" borderId="20" xfId="0" applyFont="1" applyBorder="1" applyAlignment="1">
      <alignment horizontal="center"/>
    </xf>
    <xf numFmtId="0" fontId="36" fillId="0" borderId="21" xfId="0" applyFont="1" applyBorder="1" applyAlignment="1">
      <alignment horizontal="center"/>
    </xf>
    <xf numFmtId="0" fontId="26" fillId="0" borderId="11" xfId="0" applyFont="1" applyBorder="1" applyAlignment="1">
      <alignment horizontal="center" wrapText="1"/>
    </xf>
    <xf numFmtId="0" fontId="26" fillId="0" borderId="12" xfId="0" applyFont="1" applyBorder="1" applyAlignment="1">
      <alignment horizontal="center"/>
    </xf>
    <xf numFmtId="0" fontId="23" fillId="3" borderId="12" xfId="0" applyFont="1" applyFill="1" applyBorder="1" applyAlignment="1">
      <alignment horizontal="center" vertical="top" wrapText="1"/>
    </xf>
    <xf numFmtId="0" fontId="24" fillId="0" borderId="11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2" fontId="34" fillId="0" borderId="11" xfId="0" applyNumberFormat="1" applyFont="1" applyFill="1" applyBorder="1" applyAlignment="1">
      <alignment horizontal="center" vertical="center" wrapText="1"/>
    </xf>
    <xf numFmtId="165" fontId="34" fillId="0" borderId="12" xfId="0" applyNumberFormat="1" applyFont="1" applyBorder="1" applyAlignment="1">
      <alignment horizontal="center"/>
    </xf>
    <xf numFmtId="2" fontId="34" fillId="4" borderId="11" xfId="0" applyNumberFormat="1" applyFont="1" applyFill="1" applyBorder="1" applyAlignment="1">
      <alignment horizontal="center" vertical="center" wrapText="1"/>
    </xf>
    <xf numFmtId="165" fontId="34" fillId="4" borderId="12" xfId="0" applyNumberFormat="1" applyFont="1" applyFill="1" applyBorder="1" applyAlignment="1">
      <alignment horizontal="center"/>
    </xf>
    <xf numFmtId="2" fontId="34" fillId="0" borderId="15" xfId="0" applyNumberFormat="1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horizontal="center" vertical="center" wrapText="1"/>
    </xf>
    <xf numFmtId="165" fontId="34" fillId="3" borderId="16" xfId="0" applyNumberFormat="1" applyFont="1" applyFill="1" applyBorder="1" applyAlignment="1">
      <alignment horizontal="center"/>
    </xf>
    <xf numFmtId="164" fontId="34" fillId="0" borderId="16" xfId="0" applyNumberFormat="1" applyFont="1" applyBorder="1" applyAlignment="1">
      <alignment horizontal="center"/>
    </xf>
    <xf numFmtId="165" fontId="34" fillId="0" borderId="16" xfId="0" applyNumberFormat="1" applyFont="1" applyBorder="1" applyAlignment="1">
      <alignment horizontal="center"/>
    </xf>
    <xf numFmtId="165" fontId="34" fillId="0" borderId="19" xfId="0" applyNumberFormat="1" applyFont="1" applyBorder="1" applyAlignment="1">
      <alignment horizontal="center"/>
    </xf>
    <xf numFmtId="0" fontId="33" fillId="0" borderId="8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0" fillId="0" borderId="21" xfId="0" applyBorder="1"/>
    <xf numFmtId="0" fontId="33" fillId="0" borderId="20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1" fillId="0" borderId="0" xfId="0" applyFont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4" fillId="2" borderId="20" xfId="0" applyFont="1" applyFill="1" applyBorder="1" applyAlignment="1">
      <alignment horizontal="left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25" fillId="2" borderId="11" xfId="0" applyFont="1" applyFill="1" applyBorder="1"/>
    <xf numFmtId="6" fontId="25" fillId="0" borderId="12" xfId="0" applyNumberFormat="1" applyFont="1" applyBorder="1" applyAlignment="1">
      <alignment horizontal="center"/>
    </xf>
    <xf numFmtId="0" fontId="22" fillId="0" borderId="11" xfId="0" applyFont="1" applyBorder="1" applyAlignment="1">
      <alignment horizontal="center" wrapText="1"/>
    </xf>
    <xf numFmtId="0" fontId="27" fillId="0" borderId="12" xfId="0" applyFont="1" applyBorder="1" applyAlignment="1">
      <alignment horizontal="center" vertical="center" wrapText="1"/>
    </xf>
    <xf numFmtId="0" fontId="25" fillId="0" borderId="11" xfId="0" applyFont="1" applyBorder="1"/>
    <xf numFmtId="165" fontId="25" fillId="0" borderId="12" xfId="0" quotePrefix="1" applyNumberFormat="1" applyFont="1" applyBorder="1" applyAlignment="1">
      <alignment horizontal="center"/>
    </xf>
    <xf numFmtId="0" fontId="25" fillId="0" borderId="11" xfId="0" applyFont="1" applyBorder="1" applyAlignment="1">
      <alignment horizontal="left" wrapText="1"/>
    </xf>
    <xf numFmtId="0" fontId="25" fillId="0" borderId="11" xfId="0" applyFont="1" applyBorder="1" applyAlignment="1">
      <alignment horizontal="left"/>
    </xf>
    <xf numFmtId="0" fontId="25" fillId="0" borderId="15" xfId="0" applyFont="1" applyBorder="1" applyAlignment="1">
      <alignment horizontal="left" wrapText="1"/>
    </xf>
    <xf numFmtId="0" fontId="20" fillId="0" borderId="16" xfId="0" applyFont="1" applyBorder="1"/>
    <xf numFmtId="165" fontId="26" fillId="5" borderId="16" xfId="0" applyNumberFormat="1" applyFont="1" applyFill="1" applyBorder="1" applyAlignment="1">
      <alignment horizontal="center"/>
    </xf>
    <xf numFmtId="164" fontId="25" fillId="0" borderId="16" xfId="0" applyNumberFormat="1" applyFont="1" applyBorder="1" applyAlignment="1">
      <alignment horizontal="center"/>
    </xf>
    <xf numFmtId="165" fontId="25" fillId="0" borderId="16" xfId="0" applyNumberFormat="1" applyFont="1" applyBorder="1" applyAlignment="1">
      <alignment horizontal="center"/>
    </xf>
    <xf numFmtId="6" fontId="25" fillId="0" borderId="16" xfId="0" applyNumberFormat="1" applyFont="1" applyBorder="1" applyAlignment="1">
      <alignment horizontal="center"/>
    </xf>
    <xf numFmtId="0" fontId="27" fillId="0" borderId="16" xfId="0" applyFont="1" applyBorder="1" applyAlignment="1">
      <alignment horizontal="center" vertical="center" wrapText="1"/>
    </xf>
    <xf numFmtId="165" fontId="26" fillId="3" borderId="16" xfId="0" applyNumberFormat="1" applyFont="1" applyFill="1" applyBorder="1" applyAlignment="1">
      <alignment horizontal="center"/>
    </xf>
    <xf numFmtId="6" fontId="25" fillId="0" borderId="19" xfId="0" applyNumberFormat="1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18" fillId="0" borderId="20" xfId="0" applyFont="1" applyFill="1" applyBorder="1" applyAlignment="1"/>
    <xf numFmtId="0" fontId="16" fillId="0" borderId="11" xfId="0" applyFont="1" applyBorder="1" applyAlignment="1">
      <alignment horizontal="center" wrapText="1"/>
    </xf>
    <xf numFmtId="0" fontId="16" fillId="0" borderId="13" xfId="0" applyFont="1" applyBorder="1" applyAlignment="1">
      <alignment horizontal="left" wrapText="1"/>
    </xf>
    <xf numFmtId="0" fontId="9" fillId="2" borderId="11" xfId="0" applyFont="1" applyFill="1" applyBorder="1"/>
    <xf numFmtId="0" fontId="9" fillId="0" borderId="11" xfId="0" applyFont="1" applyBorder="1"/>
    <xf numFmtId="0" fontId="15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left" wrapText="1"/>
    </xf>
    <xf numFmtId="0" fontId="9" fillId="0" borderId="11" xfId="0" applyFont="1" applyBorder="1" applyAlignment="1">
      <alignment horizontal="left"/>
    </xf>
    <xf numFmtId="0" fontId="9" fillId="0" borderId="11" xfId="0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8" fillId="0" borderId="16" xfId="0" applyNumberFormat="1" applyFont="1" applyFill="1" applyBorder="1" applyAlignment="1">
      <alignment horizontal="left" wrapText="1"/>
    </xf>
    <xf numFmtId="165" fontId="8" fillId="2" borderId="16" xfId="0" applyNumberFormat="1" applyFont="1" applyFill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164" fontId="8" fillId="3" borderId="16" xfId="0" applyNumberFormat="1" applyFont="1" applyFill="1" applyBorder="1" applyAlignment="1">
      <alignment horizontal="center"/>
    </xf>
    <xf numFmtId="8" fontId="8" fillId="3" borderId="16" xfId="0" applyNumberFormat="1" applyFont="1" applyFill="1" applyBorder="1" applyAlignment="1">
      <alignment horizontal="center"/>
    </xf>
    <xf numFmtId="166" fontId="8" fillId="3" borderId="16" xfId="0" applyNumberFormat="1" applyFont="1" applyFill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32" fillId="0" borderId="8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7" fillId="3" borderId="12" xfId="0" applyFont="1" applyFill="1" applyBorder="1" applyAlignment="1">
      <alignment horizontal="center" vertical="top" wrapText="1"/>
    </xf>
    <xf numFmtId="0" fontId="15" fillId="0" borderId="14" xfId="0" applyFont="1" applyBorder="1" applyAlignment="1">
      <alignment horizontal="center"/>
    </xf>
    <xf numFmtId="164" fontId="9" fillId="0" borderId="12" xfId="0" applyNumberFormat="1" applyFont="1" applyBorder="1" applyAlignment="1">
      <alignment horizontal="center"/>
    </xf>
    <xf numFmtId="0" fontId="9" fillId="0" borderId="15" xfId="0" applyFont="1" applyBorder="1" applyAlignment="1">
      <alignment horizontal="left" wrapText="1"/>
    </xf>
    <xf numFmtId="0" fontId="8" fillId="2" borderId="16" xfId="0" applyFont="1" applyFill="1" applyBorder="1"/>
    <xf numFmtId="0" fontId="8" fillId="0" borderId="16" xfId="0" applyFont="1" applyBorder="1" applyAlignment="1">
      <alignment horizontal="center"/>
    </xf>
    <xf numFmtId="165" fontId="8" fillId="4" borderId="16" xfId="0" applyNumberFormat="1" applyFont="1" applyFill="1" applyBorder="1" applyAlignment="1">
      <alignment horizontal="center"/>
    </xf>
    <xf numFmtId="164" fontId="9" fillId="0" borderId="19" xfId="0" applyNumberFormat="1" applyFont="1" applyBorder="1" applyAlignment="1">
      <alignment horizontal="center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81641</xdr:colOff>
      <xdr:row>0</xdr:row>
      <xdr:rowOff>153762</xdr:rowOff>
    </xdr:from>
    <xdr:to>
      <xdr:col>4</xdr:col>
      <xdr:colOff>122463</xdr:colOff>
      <xdr:row>4</xdr:row>
      <xdr:rowOff>0</xdr:rowOff>
    </xdr:to>
    <xdr:pic>
      <xdr:nvPicPr>
        <xdr:cNvPr id="4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48" y="153762"/>
          <a:ext cx="3524251" cy="117973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258535</xdr:colOff>
      <xdr:row>0</xdr:row>
      <xdr:rowOff>217713</xdr:rowOff>
    </xdr:from>
    <xdr:to>
      <xdr:col>16</xdr:col>
      <xdr:colOff>843642</xdr:colOff>
      <xdr:row>3</xdr:row>
      <xdr:rowOff>272143</xdr:rowOff>
    </xdr:to>
    <xdr:pic>
      <xdr:nvPicPr>
        <xdr:cNvPr id="5" name="Picture 4" descr="http://klinker43.ru/userfiles/adw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409964" y="217713"/>
          <a:ext cx="3578678" cy="1047751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19</xdr:col>
      <xdr:colOff>27214</xdr:colOff>
      <xdr:row>5</xdr:row>
      <xdr:rowOff>1588</xdr:rowOff>
    </xdr:to>
    <xdr:cxnSp macro="">
      <xdr:nvCxnSpPr>
        <xdr:cNvPr id="6" name="Прямая соединительная линия 5"/>
        <xdr:cNvCxnSpPr>
          <a:cxnSpLocks noChangeShapeType="1"/>
        </xdr:cNvCxnSpPr>
      </xdr:nvCxnSpPr>
      <xdr:spPr bwMode="auto">
        <a:xfrm>
          <a:off x="0" y="1034143"/>
          <a:ext cx="18478500" cy="1588"/>
        </a:xfrm>
        <a:prstGeom prst="line">
          <a:avLst/>
        </a:prstGeom>
        <a:noFill/>
        <a:ln w="44450" cmpd="dbl" algn="ctr">
          <a:solidFill>
            <a:srgbClr val="C0000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85726</xdr:rowOff>
    </xdr:from>
    <xdr:to>
      <xdr:col>1</xdr:col>
      <xdr:colOff>1219200</xdr:colOff>
      <xdr:row>3</xdr:row>
      <xdr:rowOff>133351</xdr:rowOff>
    </xdr:to>
    <xdr:pic>
      <xdr:nvPicPr>
        <xdr:cNvPr id="7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85726"/>
          <a:ext cx="1971675" cy="685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723900</xdr:colOff>
      <xdr:row>1</xdr:row>
      <xdr:rowOff>0</xdr:rowOff>
    </xdr:from>
    <xdr:to>
      <xdr:col>6</xdr:col>
      <xdr:colOff>1000124</xdr:colOff>
      <xdr:row>4</xdr:row>
      <xdr:rowOff>9525</xdr:rowOff>
    </xdr:to>
    <xdr:pic>
      <xdr:nvPicPr>
        <xdr:cNvPr id="6148" name="Picture 4" descr="http://klinker43.ru/userfiles/adw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010150" y="161925"/>
          <a:ext cx="2019299" cy="6191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9</xdr:col>
      <xdr:colOff>9525</xdr:colOff>
      <xdr:row>5</xdr:row>
      <xdr:rowOff>1588</xdr:rowOff>
    </xdr:to>
    <xdr:cxnSp macro="">
      <xdr:nvCxnSpPr>
        <xdr:cNvPr id="9" name="Прямая соединительная линия 5"/>
        <xdr:cNvCxnSpPr>
          <a:cxnSpLocks noChangeShapeType="1"/>
        </xdr:cNvCxnSpPr>
      </xdr:nvCxnSpPr>
      <xdr:spPr bwMode="auto">
        <a:xfrm>
          <a:off x="0" y="809625"/>
          <a:ext cx="7229475" cy="1588"/>
        </a:xfrm>
        <a:prstGeom prst="line">
          <a:avLst/>
        </a:prstGeom>
        <a:noFill/>
        <a:ln w="44450" cmpd="dbl" algn="ctr">
          <a:solidFill>
            <a:srgbClr val="C00000"/>
          </a:solidFill>
          <a:round/>
          <a:headEnd/>
          <a:tailEnd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866775</xdr:colOff>
      <xdr:row>27</xdr:row>
      <xdr:rowOff>0</xdr:rowOff>
    </xdr:from>
    <xdr:ext cx="104775" cy="261505"/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866775" y="70104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866775</xdr:colOff>
      <xdr:row>28</xdr:row>
      <xdr:rowOff>0</xdr:rowOff>
    </xdr:from>
    <xdr:ext cx="104775" cy="261504"/>
    <xdr:sp macro="" textlink="">
      <xdr:nvSpPr>
        <xdr:cNvPr id="3077" name="Text Box 5"/>
        <xdr:cNvSpPr txBox="1">
          <a:spLocks noChangeArrowheads="1"/>
        </xdr:cNvSpPr>
      </xdr:nvSpPr>
      <xdr:spPr bwMode="auto">
        <a:xfrm>
          <a:off x="866775" y="72485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866775</xdr:colOff>
      <xdr:row>29</xdr:row>
      <xdr:rowOff>0</xdr:rowOff>
    </xdr:from>
    <xdr:ext cx="104775" cy="261505"/>
    <xdr:sp macro="" textlink="">
      <xdr:nvSpPr>
        <xdr:cNvPr id="3078" name="Text Box 6"/>
        <xdr:cNvSpPr txBox="1">
          <a:spLocks noChangeArrowheads="1"/>
        </xdr:cNvSpPr>
      </xdr:nvSpPr>
      <xdr:spPr bwMode="auto">
        <a:xfrm>
          <a:off x="866775" y="748665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866775</xdr:colOff>
      <xdr:row>31</xdr:row>
      <xdr:rowOff>0</xdr:rowOff>
    </xdr:from>
    <xdr:ext cx="104775" cy="261505"/>
    <xdr:sp macro="" textlink="">
      <xdr:nvSpPr>
        <xdr:cNvPr id="3079" name="Text Box 7"/>
        <xdr:cNvSpPr txBox="1">
          <a:spLocks noChangeArrowheads="1"/>
        </xdr:cNvSpPr>
      </xdr:nvSpPr>
      <xdr:spPr bwMode="auto">
        <a:xfrm>
          <a:off x="866775" y="796290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866775</xdr:colOff>
      <xdr:row>32</xdr:row>
      <xdr:rowOff>0</xdr:rowOff>
    </xdr:from>
    <xdr:ext cx="104775" cy="261504"/>
    <xdr:sp macro="" textlink="">
      <xdr:nvSpPr>
        <xdr:cNvPr id="3080" name="Text Box 8"/>
        <xdr:cNvSpPr txBox="1">
          <a:spLocks noChangeArrowheads="1"/>
        </xdr:cNvSpPr>
      </xdr:nvSpPr>
      <xdr:spPr bwMode="auto">
        <a:xfrm>
          <a:off x="866775" y="82010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866775</xdr:colOff>
      <xdr:row>29</xdr:row>
      <xdr:rowOff>0</xdr:rowOff>
    </xdr:from>
    <xdr:ext cx="104775" cy="261505"/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866775" y="7486650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866775</xdr:colOff>
      <xdr:row>30</xdr:row>
      <xdr:rowOff>0</xdr:rowOff>
    </xdr:from>
    <xdr:ext cx="104775" cy="261504"/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866775" y="772477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324096</xdr:colOff>
      <xdr:row>0</xdr:row>
      <xdr:rowOff>153762</xdr:rowOff>
    </xdr:from>
    <xdr:to>
      <xdr:col>4</xdr:col>
      <xdr:colOff>259773</xdr:colOff>
      <xdr:row>4</xdr:row>
      <xdr:rowOff>225136</xdr:rowOff>
    </xdr:to>
    <xdr:pic>
      <xdr:nvPicPr>
        <xdr:cNvPr id="11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15141" y="153762"/>
          <a:ext cx="4317177" cy="140487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1280307</xdr:colOff>
      <xdr:row>0</xdr:row>
      <xdr:rowOff>304304</xdr:rowOff>
    </xdr:from>
    <xdr:to>
      <xdr:col>17</xdr:col>
      <xdr:colOff>1019421</xdr:colOff>
      <xdr:row>4</xdr:row>
      <xdr:rowOff>29689</xdr:rowOff>
    </xdr:to>
    <xdr:pic>
      <xdr:nvPicPr>
        <xdr:cNvPr id="12" name="Picture 4" descr="http://klinker43.ru/userfiles/adw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00171" y="304304"/>
          <a:ext cx="4536250" cy="105888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4</xdr:row>
      <xdr:rowOff>277091</xdr:rowOff>
    </xdr:from>
    <xdr:to>
      <xdr:col>23</xdr:col>
      <xdr:colOff>17318</xdr:colOff>
      <xdr:row>5</xdr:row>
      <xdr:rowOff>17319</xdr:rowOff>
    </xdr:to>
    <xdr:cxnSp macro="">
      <xdr:nvCxnSpPr>
        <xdr:cNvPr id="13" name="Прямая соединительная линия 12"/>
        <xdr:cNvCxnSpPr>
          <a:cxnSpLocks noChangeShapeType="1"/>
        </xdr:cNvCxnSpPr>
      </xdr:nvCxnSpPr>
      <xdr:spPr bwMode="auto">
        <a:xfrm flipV="1">
          <a:off x="0" y="1610591"/>
          <a:ext cx="27051000" cy="34637"/>
        </a:xfrm>
        <a:prstGeom prst="line">
          <a:avLst/>
        </a:prstGeom>
        <a:noFill/>
        <a:ln w="44450" cmpd="dbl" algn="ctr">
          <a:solidFill>
            <a:srgbClr val="C00000"/>
          </a:solidFill>
          <a:round/>
          <a:headEnd/>
          <a:tailEnd/>
        </a:ln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85726</xdr:rowOff>
    </xdr:from>
    <xdr:to>
      <xdr:col>1</xdr:col>
      <xdr:colOff>1003300</xdr:colOff>
      <xdr:row>3</xdr:row>
      <xdr:rowOff>133351</xdr:rowOff>
    </xdr:to>
    <xdr:pic>
      <xdr:nvPicPr>
        <xdr:cNvPr id="4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85726"/>
          <a:ext cx="1971675" cy="685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88900</xdr:colOff>
      <xdr:row>0</xdr:row>
      <xdr:rowOff>139700</xdr:rowOff>
    </xdr:from>
    <xdr:to>
      <xdr:col>7</xdr:col>
      <xdr:colOff>193674</xdr:colOff>
      <xdr:row>3</xdr:row>
      <xdr:rowOff>123825</xdr:rowOff>
    </xdr:to>
    <xdr:pic>
      <xdr:nvPicPr>
        <xdr:cNvPr id="5" name="Picture 4" descr="http://klinker43.ru/userfiles/adw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05600" y="139700"/>
          <a:ext cx="2073274" cy="6191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8</xdr:col>
      <xdr:colOff>0</xdr:colOff>
      <xdr:row>5</xdr:row>
      <xdr:rowOff>1588</xdr:rowOff>
    </xdr:to>
    <xdr:cxnSp macro="">
      <xdr:nvCxnSpPr>
        <xdr:cNvPr id="6" name="Прямая соединительная линия 5"/>
        <xdr:cNvCxnSpPr>
          <a:cxnSpLocks noChangeShapeType="1"/>
        </xdr:cNvCxnSpPr>
      </xdr:nvCxnSpPr>
      <xdr:spPr bwMode="auto">
        <a:xfrm>
          <a:off x="0" y="1028700"/>
          <a:ext cx="9156700" cy="1588"/>
        </a:xfrm>
        <a:prstGeom prst="line">
          <a:avLst/>
        </a:prstGeom>
        <a:noFill/>
        <a:ln w="44450" cmpd="dbl" algn="ctr">
          <a:solidFill>
            <a:srgbClr val="C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3"/>
  <sheetViews>
    <sheetView view="pageBreakPreview" zoomScale="70" zoomScaleNormal="75" zoomScaleSheetLayoutView="100" workbookViewId="0">
      <selection activeCell="A9" sqref="A9:Q10"/>
    </sheetView>
  </sheetViews>
  <sheetFormatPr defaultRowHeight="12.75"/>
  <cols>
    <col min="1" max="1" width="17.42578125" customWidth="1"/>
    <col min="2" max="2" width="25.42578125" customWidth="1"/>
    <col min="3" max="3" width="13.28515625" bestFit="1" customWidth="1"/>
    <col min="4" max="4" width="13.42578125" bestFit="1" customWidth="1"/>
    <col min="5" max="5" width="12.7109375" customWidth="1"/>
    <col min="6" max="6" width="17.85546875" customWidth="1"/>
    <col min="7" max="7" width="19.5703125" customWidth="1"/>
    <col min="8" max="8" width="13.28515625" bestFit="1" customWidth="1"/>
    <col min="9" max="9" width="12" bestFit="1" customWidth="1"/>
    <col min="10" max="10" width="17.140625" customWidth="1"/>
    <col min="11" max="11" width="18" customWidth="1"/>
    <col min="12" max="12" width="18.7109375" customWidth="1"/>
    <col min="13" max="13" width="13.28515625" bestFit="1" customWidth="1"/>
    <col min="14" max="14" width="12" bestFit="1" customWidth="1"/>
    <col min="15" max="15" width="13.85546875" customWidth="1"/>
    <col min="16" max="16" width="19" customWidth="1"/>
    <col min="17" max="17" width="19.5703125" customWidth="1"/>
    <col min="18" max="19" width="9.140625" hidden="1" customWidth="1"/>
  </cols>
  <sheetData>
    <row r="1" spans="1:21" ht="30" customHeight="1">
      <c r="A1" s="189" t="s">
        <v>204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05"/>
      <c r="S1" s="105"/>
      <c r="T1" s="105"/>
      <c r="U1" s="106"/>
    </row>
    <row r="2" spans="1:21" ht="22.5" customHeight="1">
      <c r="A2" s="161" t="s">
        <v>205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3"/>
      <c r="S2" s="3"/>
      <c r="T2" s="3"/>
      <c r="U2" s="160"/>
    </row>
    <row r="3" spans="1:21" ht="25.5" customHeight="1">
      <c r="A3" s="161" t="s">
        <v>206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3"/>
      <c r="S3" s="3"/>
      <c r="T3" s="3"/>
      <c r="U3" s="160"/>
    </row>
    <row r="4" spans="1:21" ht="26.25" customHeight="1">
      <c r="A4" s="161" t="s">
        <v>207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3"/>
      <c r="S4" s="3"/>
      <c r="T4" s="3"/>
      <c r="U4" s="160"/>
    </row>
    <row r="5" spans="1:21" ht="23.25">
      <c r="A5" s="161"/>
      <c r="B5" s="162"/>
      <c r="C5" s="162"/>
      <c r="D5" s="162"/>
      <c r="E5" s="162"/>
      <c r="F5" s="162"/>
      <c r="G5" s="162"/>
      <c r="H5" s="163"/>
      <c r="I5" s="163"/>
      <c r="J5" s="163"/>
      <c r="K5" s="163"/>
      <c r="L5" s="163"/>
      <c r="M5" s="3"/>
      <c r="N5" s="3"/>
      <c r="O5" s="3"/>
      <c r="P5" s="3"/>
      <c r="Q5" s="3"/>
      <c r="R5" s="3"/>
      <c r="S5" s="3"/>
      <c r="T5" s="3"/>
      <c r="U5" s="160"/>
    </row>
    <row r="6" spans="1:21">
      <c r="A6" s="164"/>
      <c r="B6" s="76"/>
      <c r="C6" s="76"/>
      <c r="D6" s="76"/>
      <c r="E6" s="76"/>
      <c r="F6" s="76"/>
      <c r="G6" s="76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160"/>
    </row>
    <row r="7" spans="1:21" ht="19.5" customHeight="1">
      <c r="A7" s="191"/>
      <c r="B7" s="61"/>
      <c r="C7" s="61"/>
      <c r="D7" s="61"/>
      <c r="E7" s="61"/>
      <c r="F7" s="61"/>
      <c r="G7" s="61"/>
      <c r="H7" s="61"/>
      <c r="I7" s="3"/>
      <c r="J7" s="2"/>
      <c r="K7" s="2"/>
      <c r="L7" s="2"/>
      <c r="M7" s="2"/>
      <c r="N7" s="2"/>
      <c r="O7" s="2"/>
      <c r="P7" s="3"/>
      <c r="Q7" s="3"/>
      <c r="R7" s="3"/>
      <c r="S7" s="3"/>
      <c r="T7" s="3"/>
      <c r="U7" s="160"/>
    </row>
    <row r="8" spans="1:21" ht="17.25" customHeight="1">
      <c r="A8" s="166"/>
      <c r="B8" s="1"/>
      <c r="C8" s="3"/>
      <c r="D8" s="1"/>
      <c r="E8" s="3"/>
      <c r="F8" s="3"/>
      <c r="G8" s="3"/>
      <c r="H8" s="3"/>
      <c r="I8" s="3"/>
      <c r="J8" s="2"/>
      <c r="K8" s="2"/>
      <c r="L8" s="2"/>
      <c r="M8" s="2"/>
      <c r="N8" s="2"/>
      <c r="O8" s="2"/>
      <c r="P8" s="3"/>
      <c r="Q8" s="3"/>
      <c r="R8" s="3"/>
      <c r="S8" s="3"/>
      <c r="T8" s="3"/>
      <c r="U8" s="160"/>
    </row>
    <row r="9" spans="1:21" ht="25.5" customHeight="1">
      <c r="A9" s="228" t="s">
        <v>106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3"/>
      <c r="S9" s="3"/>
      <c r="T9" s="3"/>
      <c r="U9" s="160"/>
    </row>
    <row r="10" spans="1:21" ht="26.25" customHeight="1">
      <c r="A10" s="228" t="s">
        <v>105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3"/>
      <c r="S10" s="3"/>
      <c r="T10" s="3"/>
      <c r="U10" s="160"/>
    </row>
    <row r="11" spans="1:21" ht="21">
      <c r="A11" s="167" t="s">
        <v>202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168"/>
    </row>
    <row r="12" spans="1:21" ht="12.75" customHeight="1">
      <c r="A12" s="192" t="s">
        <v>15</v>
      </c>
      <c r="B12" s="62" t="s">
        <v>14</v>
      </c>
      <c r="C12" s="63" t="s">
        <v>6</v>
      </c>
      <c r="D12" s="63"/>
      <c r="E12" s="63"/>
      <c r="F12" s="63"/>
      <c r="G12" s="63"/>
      <c r="H12" s="63" t="s">
        <v>7</v>
      </c>
      <c r="I12" s="63"/>
      <c r="J12" s="63"/>
      <c r="K12" s="63"/>
      <c r="L12" s="63"/>
      <c r="M12" s="63" t="s">
        <v>19</v>
      </c>
      <c r="N12" s="63"/>
      <c r="O12" s="63"/>
      <c r="P12" s="63"/>
      <c r="Q12" s="63"/>
      <c r="R12" s="3"/>
      <c r="S12" s="3"/>
      <c r="T12" s="3"/>
      <c r="U12" s="160"/>
    </row>
    <row r="13" spans="1:21" ht="78.75" customHeight="1">
      <c r="A13" s="192"/>
      <c r="B13" s="62"/>
      <c r="C13" s="64" t="s">
        <v>143</v>
      </c>
      <c r="D13" s="64"/>
      <c r="E13" s="56" t="s">
        <v>20</v>
      </c>
      <c r="F13" s="56" t="s">
        <v>155</v>
      </c>
      <c r="G13" s="56" t="s">
        <v>156</v>
      </c>
      <c r="H13" s="64" t="s">
        <v>21</v>
      </c>
      <c r="I13" s="64"/>
      <c r="J13" s="56" t="s">
        <v>22</v>
      </c>
      <c r="K13" s="56" t="s">
        <v>157</v>
      </c>
      <c r="L13" s="56" t="s">
        <v>158</v>
      </c>
      <c r="M13" s="64" t="s">
        <v>23</v>
      </c>
      <c r="N13" s="64"/>
      <c r="O13" s="56" t="s">
        <v>24</v>
      </c>
      <c r="P13" s="56" t="s">
        <v>159</v>
      </c>
      <c r="Q13" s="56" t="s">
        <v>160</v>
      </c>
      <c r="R13" s="4"/>
      <c r="S13" s="3"/>
      <c r="T13" s="3"/>
      <c r="U13" s="160"/>
    </row>
    <row r="14" spans="1:21" ht="15">
      <c r="A14" s="192"/>
      <c r="B14" s="62"/>
      <c r="C14" s="56" t="s">
        <v>0</v>
      </c>
      <c r="D14" s="56" t="s">
        <v>1</v>
      </c>
      <c r="E14" s="56" t="s">
        <v>1</v>
      </c>
      <c r="F14" s="56" t="s">
        <v>1</v>
      </c>
      <c r="G14" s="56" t="s">
        <v>1</v>
      </c>
      <c r="H14" s="56" t="s">
        <v>0</v>
      </c>
      <c r="I14" s="56" t="s">
        <v>1</v>
      </c>
      <c r="J14" s="56" t="s">
        <v>1</v>
      </c>
      <c r="K14" s="56" t="s">
        <v>1</v>
      </c>
      <c r="L14" s="56" t="s">
        <v>1</v>
      </c>
      <c r="M14" s="56" t="s">
        <v>0</v>
      </c>
      <c r="N14" s="56" t="s">
        <v>1</v>
      </c>
      <c r="O14" s="56" t="s">
        <v>1</v>
      </c>
      <c r="P14" s="56" t="s">
        <v>1</v>
      </c>
      <c r="Q14" s="56" t="s">
        <v>1</v>
      </c>
      <c r="R14" s="3"/>
      <c r="S14" s="3"/>
      <c r="T14" s="3"/>
      <c r="U14" s="160"/>
    </row>
    <row r="15" spans="1:21" ht="14.25">
      <c r="A15" s="171" t="s">
        <v>196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71"/>
      <c r="R15" s="3"/>
      <c r="S15" s="3"/>
      <c r="T15" s="3"/>
      <c r="U15" s="160"/>
    </row>
    <row r="16" spans="1:21" ht="15">
      <c r="A16" s="193" t="s">
        <v>194</v>
      </c>
      <c r="B16" s="47" t="s">
        <v>195</v>
      </c>
      <c r="C16" s="10">
        <v>2475</v>
      </c>
      <c r="D16" s="35">
        <f>C16*0.65</f>
        <v>1608.75</v>
      </c>
      <c r="E16" s="36" t="s">
        <v>35</v>
      </c>
      <c r="F16" s="36" t="s">
        <v>35</v>
      </c>
      <c r="G16" s="36" t="s">
        <v>35</v>
      </c>
      <c r="H16" s="36" t="s">
        <v>35</v>
      </c>
      <c r="I16" s="36" t="s">
        <v>35</v>
      </c>
      <c r="J16" s="36" t="s">
        <v>35</v>
      </c>
      <c r="K16" s="36" t="s">
        <v>35</v>
      </c>
      <c r="L16" s="36" t="s">
        <v>35</v>
      </c>
      <c r="M16" s="36" t="s">
        <v>35</v>
      </c>
      <c r="N16" s="36" t="s">
        <v>35</v>
      </c>
      <c r="O16" s="36" t="s">
        <v>35</v>
      </c>
      <c r="P16" s="36" t="s">
        <v>35</v>
      </c>
      <c r="Q16" s="36" t="s">
        <v>35</v>
      </c>
      <c r="R16" s="3">
        <v>68</v>
      </c>
      <c r="S16" s="3"/>
      <c r="T16" s="3"/>
      <c r="U16" s="160"/>
    </row>
    <row r="17" spans="1:21" ht="15">
      <c r="A17" s="193" t="s">
        <v>194</v>
      </c>
      <c r="B17" s="47" t="s">
        <v>197</v>
      </c>
      <c r="C17" s="10">
        <v>2584</v>
      </c>
      <c r="D17" s="36" t="s">
        <v>35</v>
      </c>
      <c r="E17" s="36" t="s">
        <v>35</v>
      </c>
      <c r="F17" s="35">
        <f>C17*0.5</f>
        <v>1292</v>
      </c>
      <c r="G17" s="36" t="s">
        <v>35</v>
      </c>
      <c r="H17" s="36" t="s">
        <v>35</v>
      </c>
      <c r="I17" s="36" t="s">
        <v>35</v>
      </c>
      <c r="J17" s="36" t="s">
        <v>35</v>
      </c>
      <c r="K17" s="36" t="s">
        <v>35</v>
      </c>
      <c r="L17" s="36" t="s">
        <v>35</v>
      </c>
      <c r="M17" s="36" t="s">
        <v>35</v>
      </c>
      <c r="N17" s="36" t="s">
        <v>35</v>
      </c>
      <c r="O17" s="36" t="s">
        <v>35</v>
      </c>
      <c r="P17" s="36" t="s">
        <v>35</v>
      </c>
      <c r="Q17" s="36" t="s">
        <v>35</v>
      </c>
      <c r="R17" s="3">
        <v>68</v>
      </c>
      <c r="S17" s="3"/>
      <c r="T17" s="3"/>
      <c r="U17" s="160"/>
    </row>
    <row r="18" spans="1:21" ht="15">
      <c r="A18" s="193" t="s">
        <v>17</v>
      </c>
      <c r="B18" s="47" t="s">
        <v>198</v>
      </c>
      <c r="C18" s="10">
        <v>2170</v>
      </c>
      <c r="D18" s="35">
        <f>C18*0.65</f>
        <v>1410.5</v>
      </c>
      <c r="E18" s="36" t="s">
        <v>35</v>
      </c>
      <c r="F18" s="35">
        <f>C18*0.5</f>
        <v>1085</v>
      </c>
      <c r="G18" s="36" t="s">
        <v>35</v>
      </c>
      <c r="H18" s="36" t="s">
        <v>35</v>
      </c>
      <c r="I18" s="36" t="s">
        <v>35</v>
      </c>
      <c r="J18" s="36" t="s">
        <v>35</v>
      </c>
      <c r="K18" s="36" t="s">
        <v>35</v>
      </c>
      <c r="L18" s="36" t="s">
        <v>35</v>
      </c>
      <c r="M18" s="36" t="s">
        <v>35</v>
      </c>
      <c r="N18" s="36" t="s">
        <v>35</v>
      </c>
      <c r="O18" s="36" t="s">
        <v>35</v>
      </c>
      <c r="P18" s="36" t="s">
        <v>35</v>
      </c>
      <c r="Q18" s="36" t="s">
        <v>35</v>
      </c>
      <c r="R18" s="3"/>
      <c r="S18" s="3"/>
      <c r="T18" s="3"/>
      <c r="U18" s="160"/>
    </row>
    <row r="19" spans="1:21" ht="14.25">
      <c r="A19" s="171" t="s">
        <v>127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71"/>
      <c r="R19" s="3"/>
      <c r="S19" s="3"/>
      <c r="T19" s="3"/>
      <c r="U19" s="160"/>
    </row>
    <row r="20" spans="1:21" ht="15.75">
      <c r="A20" s="194" t="s">
        <v>125</v>
      </c>
      <c r="B20" s="34" t="s">
        <v>126</v>
      </c>
      <c r="C20" s="10">
        <v>1740</v>
      </c>
      <c r="D20" s="35">
        <f>C20*0.65</f>
        <v>1131</v>
      </c>
      <c r="E20" s="35">
        <f>C20*0.325</f>
        <v>565.5</v>
      </c>
      <c r="F20" s="35">
        <f>C20*0.5</f>
        <v>870</v>
      </c>
      <c r="G20" s="36" t="s">
        <v>35</v>
      </c>
      <c r="H20" s="10">
        <f>C20+100</f>
        <v>1840</v>
      </c>
      <c r="I20" s="35">
        <f>H20*0.65</f>
        <v>1196</v>
      </c>
      <c r="J20" s="35">
        <f>H20*0.325</f>
        <v>598</v>
      </c>
      <c r="K20" s="35">
        <f>H20*0.5</f>
        <v>920</v>
      </c>
      <c r="L20" s="36" t="s">
        <v>35</v>
      </c>
      <c r="M20" s="10">
        <f>H20+100</f>
        <v>1940</v>
      </c>
      <c r="N20" s="35">
        <f>M20*0.65</f>
        <v>1261</v>
      </c>
      <c r="O20" s="35">
        <f>M20*0.325</f>
        <v>630.5</v>
      </c>
      <c r="P20" s="35">
        <f>M20*0.6</f>
        <v>1164</v>
      </c>
      <c r="Q20" s="36" t="s">
        <v>35</v>
      </c>
      <c r="R20" s="3">
        <v>70</v>
      </c>
      <c r="S20" s="3"/>
      <c r="T20" s="3"/>
      <c r="U20" s="160"/>
    </row>
    <row r="21" spans="1:21" ht="15.75">
      <c r="A21" s="194" t="s">
        <v>125</v>
      </c>
      <c r="B21" s="34" t="s">
        <v>170</v>
      </c>
      <c r="C21" s="10">
        <v>1850</v>
      </c>
      <c r="D21" s="35">
        <f>C21*0.65</f>
        <v>1202.5</v>
      </c>
      <c r="E21" s="35">
        <f>C21*0.325</f>
        <v>601.25</v>
      </c>
      <c r="F21" s="35">
        <f>C21*0.5</f>
        <v>925</v>
      </c>
      <c r="G21" s="36" t="s">
        <v>35</v>
      </c>
      <c r="H21" s="10">
        <f>C21+100</f>
        <v>1950</v>
      </c>
      <c r="I21" s="35">
        <f>H21*0.65</f>
        <v>1267.5</v>
      </c>
      <c r="J21" s="35">
        <f>H21*0.325</f>
        <v>633.75</v>
      </c>
      <c r="K21" s="35">
        <f>H21*0.5</f>
        <v>975</v>
      </c>
      <c r="L21" s="36" t="s">
        <v>35</v>
      </c>
      <c r="M21" s="10">
        <f>H21+100</f>
        <v>2050</v>
      </c>
      <c r="N21" s="35">
        <f>M21*0.65</f>
        <v>1332.5</v>
      </c>
      <c r="O21" s="35">
        <f>M21*0.325</f>
        <v>666.25</v>
      </c>
      <c r="P21" s="35">
        <f>M21*0.6</f>
        <v>1230</v>
      </c>
      <c r="Q21" s="36" t="s">
        <v>35</v>
      </c>
      <c r="R21" s="3">
        <v>70</v>
      </c>
      <c r="S21" s="3"/>
      <c r="T21" s="3"/>
      <c r="U21" s="160"/>
    </row>
    <row r="22" spans="1:21" ht="15.75">
      <c r="A22" s="195" t="s">
        <v>125</v>
      </c>
      <c r="B22" s="25" t="s">
        <v>172</v>
      </c>
      <c r="C22" s="10">
        <v>2200</v>
      </c>
      <c r="D22" s="26">
        <f>C22*0.65</f>
        <v>1430</v>
      </c>
      <c r="E22" s="26">
        <f>C22*0.325</f>
        <v>715</v>
      </c>
      <c r="F22" s="26">
        <f>C22*0.5</f>
        <v>1100</v>
      </c>
      <c r="G22" s="9" t="s">
        <v>35</v>
      </c>
      <c r="H22" s="10">
        <v>2300</v>
      </c>
      <c r="I22" s="26">
        <f>H22*0.65</f>
        <v>1495</v>
      </c>
      <c r="J22" s="26">
        <f>H22*0.325</f>
        <v>747.5</v>
      </c>
      <c r="K22" s="26">
        <f>H22*0.5</f>
        <v>1150</v>
      </c>
      <c r="L22" s="9" t="s">
        <v>35</v>
      </c>
      <c r="M22" s="10">
        <v>2400</v>
      </c>
      <c r="N22" s="26">
        <f>M22*0.65</f>
        <v>1560</v>
      </c>
      <c r="O22" s="26">
        <f>M22*0.325</f>
        <v>780</v>
      </c>
      <c r="P22" s="26">
        <f>M22*0.6</f>
        <v>1440</v>
      </c>
      <c r="Q22" s="9" t="s">
        <v>35</v>
      </c>
      <c r="R22" s="3">
        <v>70</v>
      </c>
      <c r="S22" s="3"/>
      <c r="T22" s="3"/>
      <c r="U22" s="160"/>
    </row>
    <row r="23" spans="1:21" ht="31.5">
      <c r="A23" s="195" t="s">
        <v>125</v>
      </c>
      <c r="B23" s="25" t="s">
        <v>171</v>
      </c>
      <c r="C23" s="10">
        <v>2250</v>
      </c>
      <c r="D23" s="26">
        <f>C23*0.65</f>
        <v>1462.5</v>
      </c>
      <c r="E23" s="26">
        <f>C23*0.325</f>
        <v>731.25</v>
      </c>
      <c r="F23" s="26">
        <f>C23*0.5</f>
        <v>1125</v>
      </c>
      <c r="G23" s="9" t="s">
        <v>35</v>
      </c>
      <c r="H23" s="10">
        <v>2350</v>
      </c>
      <c r="I23" s="26">
        <f>H23*0.65</f>
        <v>1527.5</v>
      </c>
      <c r="J23" s="26">
        <f>H23*0.325</f>
        <v>763.75</v>
      </c>
      <c r="K23" s="26">
        <f>H23*0.5</f>
        <v>1175</v>
      </c>
      <c r="L23" s="9" t="s">
        <v>35</v>
      </c>
      <c r="M23" s="10">
        <v>2450</v>
      </c>
      <c r="N23" s="26">
        <f>M23*0.65</f>
        <v>1592.5</v>
      </c>
      <c r="O23" s="26">
        <f>M23*0.325</f>
        <v>796.25</v>
      </c>
      <c r="P23" s="26">
        <f>M23*0.6</f>
        <v>1470</v>
      </c>
      <c r="Q23" s="9" t="s">
        <v>35</v>
      </c>
      <c r="R23" s="3">
        <v>70</v>
      </c>
      <c r="S23" s="3"/>
      <c r="T23" s="3"/>
      <c r="U23" s="160"/>
    </row>
    <row r="24" spans="1:21" ht="14.25">
      <c r="A24" s="196" t="s">
        <v>2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3"/>
      <c r="S24" s="3"/>
      <c r="T24" s="3"/>
      <c r="U24" s="160"/>
    </row>
    <row r="25" spans="1:21" ht="32.25" customHeight="1">
      <c r="A25" s="197" t="s">
        <v>73</v>
      </c>
      <c r="B25" s="11" t="s">
        <v>203</v>
      </c>
      <c r="C25" s="49">
        <v>1750</v>
      </c>
      <c r="D25" s="24">
        <f t="shared" ref="D25:D38" si="0">C25*0.65</f>
        <v>1137.5</v>
      </c>
      <c r="E25" s="24">
        <f>C25*0.325</f>
        <v>568.75</v>
      </c>
      <c r="F25" s="24">
        <f>C25*0.5</f>
        <v>875</v>
      </c>
      <c r="G25" s="7" t="s">
        <v>35</v>
      </c>
      <c r="H25" s="49">
        <f t="shared" ref="H25:H30" si="1">C25+100</f>
        <v>1850</v>
      </c>
      <c r="I25" s="24">
        <f t="shared" ref="I25:I38" si="2">H25*0.65</f>
        <v>1202.5</v>
      </c>
      <c r="J25" s="24">
        <f>H25*0.325</f>
        <v>601.25</v>
      </c>
      <c r="K25" s="24">
        <f>H25*0.5</f>
        <v>925</v>
      </c>
      <c r="L25" s="7" t="s">
        <v>35</v>
      </c>
      <c r="M25" s="49">
        <f t="shared" ref="M25:M30" si="3">H25+100</f>
        <v>1950</v>
      </c>
      <c r="N25" s="24">
        <f t="shared" ref="N25:N38" si="4">M25*0.65</f>
        <v>1267.5</v>
      </c>
      <c r="O25" s="24">
        <f>M25*0.325</f>
        <v>633.75</v>
      </c>
      <c r="P25" s="24">
        <f>M25*0.5</f>
        <v>975</v>
      </c>
      <c r="Q25" s="7" t="s">
        <v>35</v>
      </c>
      <c r="R25" s="3"/>
      <c r="S25" s="3"/>
      <c r="T25" s="3"/>
      <c r="U25" s="160"/>
    </row>
    <row r="26" spans="1:21" ht="28.5" customHeight="1">
      <c r="A26" s="197" t="s">
        <v>73</v>
      </c>
      <c r="B26" s="11" t="s">
        <v>74</v>
      </c>
      <c r="C26" s="49">
        <v>1850</v>
      </c>
      <c r="D26" s="24">
        <f t="shared" si="0"/>
        <v>1202.5</v>
      </c>
      <c r="E26" s="24">
        <f t="shared" ref="E26:E38" si="5">C26*0.325</f>
        <v>601.25</v>
      </c>
      <c r="F26" s="24">
        <f t="shared" ref="F26:F38" si="6">C26*0.5</f>
        <v>925</v>
      </c>
      <c r="G26" s="7" t="s">
        <v>35</v>
      </c>
      <c r="H26" s="49">
        <f t="shared" si="1"/>
        <v>1950</v>
      </c>
      <c r="I26" s="24">
        <f t="shared" si="2"/>
        <v>1267.5</v>
      </c>
      <c r="J26" s="24">
        <f t="shared" ref="J26:J38" si="7">H26*0.325</f>
        <v>633.75</v>
      </c>
      <c r="K26" s="24">
        <f t="shared" ref="K26:K38" si="8">H26*0.5</f>
        <v>975</v>
      </c>
      <c r="L26" s="7" t="s">
        <v>35</v>
      </c>
      <c r="M26" s="49">
        <f t="shared" si="3"/>
        <v>2050</v>
      </c>
      <c r="N26" s="24">
        <f t="shared" si="4"/>
        <v>1332.5</v>
      </c>
      <c r="O26" s="24">
        <f t="shared" ref="O26:O38" si="9">M26*0.325</f>
        <v>666.25</v>
      </c>
      <c r="P26" s="24">
        <f t="shared" ref="P26:P38" si="10">M26*0.5</f>
        <v>1025</v>
      </c>
      <c r="Q26" s="7" t="s">
        <v>35</v>
      </c>
      <c r="R26" s="3">
        <v>50</v>
      </c>
      <c r="S26" s="3"/>
      <c r="T26" s="3"/>
      <c r="U26" s="160"/>
    </row>
    <row r="27" spans="1:21" ht="15">
      <c r="A27" s="197" t="s">
        <v>16</v>
      </c>
      <c r="B27" s="11" t="s">
        <v>76</v>
      </c>
      <c r="C27" s="49">
        <v>1900</v>
      </c>
      <c r="D27" s="24">
        <f t="shared" si="0"/>
        <v>1235</v>
      </c>
      <c r="E27" s="24">
        <f t="shared" si="5"/>
        <v>617.5</v>
      </c>
      <c r="F27" s="24">
        <f t="shared" si="6"/>
        <v>950</v>
      </c>
      <c r="G27" s="37" t="s">
        <v>35</v>
      </c>
      <c r="H27" s="49">
        <f t="shared" si="1"/>
        <v>2000</v>
      </c>
      <c r="I27" s="24">
        <f t="shared" si="2"/>
        <v>1300</v>
      </c>
      <c r="J27" s="24">
        <f t="shared" si="7"/>
        <v>650</v>
      </c>
      <c r="K27" s="24">
        <f t="shared" si="8"/>
        <v>1000</v>
      </c>
      <c r="L27" s="37" t="s">
        <v>35</v>
      </c>
      <c r="M27" s="49">
        <f t="shared" si="3"/>
        <v>2100</v>
      </c>
      <c r="N27" s="24">
        <f t="shared" si="4"/>
        <v>1365</v>
      </c>
      <c r="O27" s="24">
        <f t="shared" si="9"/>
        <v>682.5</v>
      </c>
      <c r="P27" s="24">
        <f t="shared" si="10"/>
        <v>1050</v>
      </c>
      <c r="Q27" s="38" t="s">
        <v>35</v>
      </c>
      <c r="R27" s="3">
        <v>50</v>
      </c>
      <c r="S27" s="3"/>
      <c r="T27" s="3"/>
      <c r="U27" s="160"/>
    </row>
    <row r="28" spans="1:21" ht="28.5" customHeight="1">
      <c r="A28" s="197" t="s">
        <v>16</v>
      </c>
      <c r="B28" s="5" t="s">
        <v>75</v>
      </c>
      <c r="C28" s="49">
        <v>1900</v>
      </c>
      <c r="D28" s="24">
        <f t="shared" si="0"/>
        <v>1235</v>
      </c>
      <c r="E28" s="24">
        <f t="shared" si="5"/>
        <v>617.5</v>
      </c>
      <c r="F28" s="24">
        <f t="shared" si="6"/>
        <v>950</v>
      </c>
      <c r="G28" s="50">
        <f>C28*0.5</f>
        <v>950</v>
      </c>
      <c r="H28" s="49">
        <f t="shared" si="1"/>
        <v>2000</v>
      </c>
      <c r="I28" s="24">
        <f t="shared" si="2"/>
        <v>1300</v>
      </c>
      <c r="J28" s="24">
        <f t="shared" si="7"/>
        <v>650</v>
      </c>
      <c r="K28" s="24">
        <f t="shared" si="8"/>
        <v>1000</v>
      </c>
      <c r="L28" s="50">
        <f>G28+50</f>
        <v>1000</v>
      </c>
      <c r="M28" s="49">
        <f t="shared" si="3"/>
        <v>2100</v>
      </c>
      <c r="N28" s="24">
        <f t="shared" si="4"/>
        <v>1365</v>
      </c>
      <c r="O28" s="24">
        <f t="shared" si="9"/>
        <v>682.5</v>
      </c>
      <c r="P28" s="24">
        <f t="shared" si="10"/>
        <v>1050</v>
      </c>
      <c r="Q28" s="51">
        <f>L28+50</f>
        <v>1050</v>
      </c>
      <c r="R28" s="3">
        <v>50</v>
      </c>
      <c r="S28" s="3"/>
      <c r="T28" s="3"/>
      <c r="U28" s="160"/>
    </row>
    <row r="29" spans="1:21" ht="28.5" customHeight="1">
      <c r="A29" s="197" t="s">
        <v>16</v>
      </c>
      <c r="B29" s="5" t="s">
        <v>200</v>
      </c>
      <c r="C29" s="49">
        <v>1935</v>
      </c>
      <c r="D29" s="24">
        <f t="shared" si="0"/>
        <v>1257.75</v>
      </c>
      <c r="E29" s="24">
        <f>C29*0.325</f>
        <v>628.875</v>
      </c>
      <c r="F29" s="24">
        <f>C29*0.5</f>
        <v>967.5</v>
      </c>
      <c r="G29" s="37" t="s">
        <v>35</v>
      </c>
      <c r="H29" s="49">
        <f t="shared" si="1"/>
        <v>2035</v>
      </c>
      <c r="I29" s="24">
        <f t="shared" si="2"/>
        <v>1322.75</v>
      </c>
      <c r="J29" s="24">
        <f>H29*0.325</f>
        <v>661.375</v>
      </c>
      <c r="K29" s="24">
        <f>H29*0.5</f>
        <v>1017.5</v>
      </c>
      <c r="L29" s="37" t="s">
        <v>35</v>
      </c>
      <c r="M29" s="49">
        <f t="shared" si="3"/>
        <v>2135</v>
      </c>
      <c r="N29" s="24">
        <f t="shared" si="4"/>
        <v>1387.75</v>
      </c>
      <c r="O29" s="24">
        <f>M29*0.325</f>
        <v>693.875</v>
      </c>
      <c r="P29" s="24">
        <f>M29*0.5</f>
        <v>1067.5</v>
      </c>
      <c r="Q29" s="37" t="s">
        <v>35</v>
      </c>
      <c r="R29" s="3"/>
      <c r="S29" s="3"/>
      <c r="T29" s="3"/>
      <c r="U29" s="160"/>
    </row>
    <row r="30" spans="1:21" ht="15">
      <c r="A30" s="198" t="s">
        <v>17</v>
      </c>
      <c r="B30" s="11" t="s">
        <v>77</v>
      </c>
      <c r="C30" s="49">
        <v>2035</v>
      </c>
      <c r="D30" s="24">
        <f t="shared" si="0"/>
        <v>1322.75</v>
      </c>
      <c r="E30" s="24">
        <f t="shared" si="5"/>
        <v>661.375</v>
      </c>
      <c r="F30" s="24">
        <f t="shared" si="6"/>
        <v>1017.5</v>
      </c>
      <c r="G30" s="37" t="s">
        <v>35</v>
      </c>
      <c r="H30" s="49">
        <f t="shared" si="1"/>
        <v>2135</v>
      </c>
      <c r="I30" s="24">
        <f t="shared" si="2"/>
        <v>1387.75</v>
      </c>
      <c r="J30" s="24">
        <f t="shared" si="7"/>
        <v>693.875</v>
      </c>
      <c r="K30" s="24">
        <f t="shared" si="8"/>
        <v>1067.5</v>
      </c>
      <c r="L30" s="37" t="s">
        <v>35</v>
      </c>
      <c r="M30" s="49">
        <f t="shared" si="3"/>
        <v>2235</v>
      </c>
      <c r="N30" s="24">
        <f t="shared" si="4"/>
        <v>1452.75</v>
      </c>
      <c r="O30" s="24">
        <f t="shared" si="9"/>
        <v>726.375</v>
      </c>
      <c r="P30" s="24">
        <f t="shared" si="10"/>
        <v>1117.5</v>
      </c>
      <c r="Q30" s="38" t="s">
        <v>35</v>
      </c>
      <c r="R30" s="3">
        <v>50</v>
      </c>
      <c r="S30" s="3"/>
      <c r="T30" s="3"/>
      <c r="U30" s="160"/>
    </row>
    <row r="31" spans="1:21" ht="28.5" customHeight="1">
      <c r="A31" s="197" t="s">
        <v>73</v>
      </c>
      <c r="B31" s="11" t="s">
        <v>187</v>
      </c>
      <c r="C31" s="49">
        <v>2050</v>
      </c>
      <c r="D31" s="24">
        <f t="shared" si="0"/>
        <v>1332.5</v>
      </c>
      <c r="E31" s="24">
        <f t="shared" si="5"/>
        <v>666.25</v>
      </c>
      <c r="F31" s="24">
        <f t="shared" si="6"/>
        <v>1025</v>
      </c>
      <c r="G31" s="7" t="s">
        <v>35</v>
      </c>
      <c r="H31" s="49">
        <f t="shared" ref="H31:H38" si="11">C31+100</f>
        <v>2150</v>
      </c>
      <c r="I31" s="24">
        <f t="shared" si="2"/>
        <v>1397.5</v>
      </c>
      <c r="J31" s="24">
        <f t="shared" si="7"/>
        <v>698.75</v>
      </c>
      <c r="K31" s="24">
        <f t="shared" si="8"/>
        <v>1075</v>
      </c>
      <c r="L31" s="7" t="s">
        <v>35</v>
      </c>
      <c r="M31" s="49">
        <f t="shared" ref="M31:M38" si="12">H31+100</f>
        <v>2250</v>
      </c>
      <c r="N31" s="24">
        <f t="shared" si="4"/>
        <v>1462.5</v>
      </c>
      <c r="O31" s="24">
        <f t="shared" si="9"/>
        <v>731.25</v>
      </c>
      <c r="P31" s="24">
        <f t="shared" si="10"/>
        <v>1125</v>
      </c>
      <c r="Q31" s="7" t="s">
        <v>35</v>
      </c>
      <c r="R31" s="3">
        <v>70</v>
      </c>
      <c r="S31" s="3"/>
      <c r="T31" s="3"/>
      <c r="U31" s="160"/>
    </row>
    <row r="32" spans="1:21" ht="28.5" customHeight="1">
      <c r="A32" s="197" t="s">
        <v>73</v>
      </c>
      <c r="B32" s="11" t="s">
        <v>189</v>
      </c>
      <c r="C32" s="49">
        <v>2050</v>
      </c>
      <c r="D32" s="24">
        <f t="shared" si="0"/>
        <v>1332.5</v>
      </c>
      <c r="E32" s="24">
        <f t="shared" si="5"/>
        <v>666.25</v>
      </c>
      <c r="F32" s="24">
        <f t="shared" si="6"/>
        <v>1025</v>
      </c>
      <c r="G32" s="7" t="s">
        <v>35</v>
      </c>
      <c r="H32" s="49">
        <f t="shared" si="11"/>
        <v>2150</v>
      </c>
      <c r="I32" s="24">
        <f t="shared" si="2"/>
        <v>1397.5</v>
      </c>
      <c r="J32" s="24">
        <f t="shared" si="7"/>
        <v>698.75</v>
      </c>
      <c r="K32" s="24">
        <f t="shared" si="8"/>
        <v>1075</v>
      </c>
      <c r="L32" s="7" t="s">
        <v>35</v>
      </c>
      <c r="M32" s="49">
        <f t="shared" si="12"/>
        <v>2250</v>
      </c>
      <c r="N32" s="24">
        <f t="shared" si="4"/>
        <v>1462.5</v>
      </c>
      <c r="O32" s="24">
        <f t="shared" si="9"/>
        <v>731.25</v>
      </c>
      <c r="P32" s="24">
        <f t="shared" si="10"/>
        <v>1125</v>
      </c>
      <c r="Q32" s="7" t="s">
        <v>35</v>
      </c>
      <c r="R32" s="3">
        <v>70</v>
      </c>
      <c r="S32" s="3"/>
      <c r="T32" s="3"/>
      <c r="U32" s="160"/>
    </row>
    <row r="33" spans="1:21" ht="28.5" customHeight="1">
      <c r="A33" s="197" t="s">
        <v>73</v>
      </c>
      <c r="B33" s="11" t="s">
        <v>190</v>
      </c>
      <c r="C33" s="49">
        <v>2050</v>
      </c>
      <c r="D33" s="24">
        <f t="shared" si="0"/>
        <v>1332.5</v>
      </c>
      <c r="E33" s="24">
        <f t="shared" si="5"/>
        <v>666.25</v>
      </c>
      <c r="F33" s="24">
        <f t="shared" si="6"/>
        <v>1025</v>
      </c>
      <c r="G33" s="7" t="s">
        <v>35</v>
      </c>
      <c r="H33" s="49">
        <f t="shared" si="11"/>
        <v>2150</v>
      </c>
      <c r="I33" s="24">
        <f t="shared" si="2"/>
        <v>1397.5</v>
      </c>
      <c r="J33" s="24">
        <f t="shared" si="7"/>
        <v>698.75</v>
      </c>
      <c r="K33" s="24">
        <f t="shared" si="8"/>
        <v>1075</v>
      </c>
      <c r="L33" s="7" t="s">
        <v>35</v>
      </c>
      <c r="M33" s="49">
        <f t="shared" si="12"/>
        <v>2250</v>
      </c>
      <c r="N33" s="24">
        <f t="shared" si="4"/>
        <v>1462.5</v>
      </c>
      <c r="O33" s="24">
        <f t="shared" si="9"/>
        <v>731.25</v>
      </c>
      <c r="P33" s="24">
        <f t="shared" si="10"/>
        <v>1125</v>
      </c>
      <c r="Q33" s="7" t="s">
        <v>35</v>
      </c>
      <c r="R33" s="3">
        <v>70</v>
      </c>
      <c r="S33" s="3"/>
      <c r="T33" s="3"/>
      <c r="U33" s="160"/>
    </row>
    <row r="34" spans="1:21" ht="28.5" customHeight="1">
      <c r="A34" s="197" t="s">
        <v>73</v>
      </c>
      <c r="B34" s="11" t="s">
        <v>192</v>
      </c>
      <c r="C34" s="49">
        <v>2155</v>
      </c>
      <c r="D34" s="24">
        <f>C34*0.65</f>
        <v>1400.75</v>
      </c>
      <c r="E34" s="24">
        <f>C34*0.325</f>
        <v>700.375</v>
      </c>
      <c r="F34" s="24">
        <f>C34*0.5</f>
        <v>1077.5</v>
      </c>
      <c r="G34" s="7"/>
      <c r="H34" s="49">
        <f>C34+100</f>
        <v>2255</v>
      </c>
      <c r="I34" s="24">
        <f>H34*0.65</f>
        <v>1465.75</v>
      </c>
      <c r="J34" s="24">
        <f>H34*0.325</f>
        <v>732.875</v>
      </c>
      <c r="K34" s="24">
        <f>H34*0.5</f>
        <v>1127.5</v>
      </c>
      <c r="L34" s="7"/>
      <c r="M34" s="49">
        <f>H34+100</f>
        <v>2355</v>
      </c>
      <c r="N34" s="24">
        <f>M34*0.65</f>
        <v>1530.75</v>
      </c>
      <c r="O34" s="24">
        <f>M34*0.325</f>
        <v>765.375</v>
      </c>
      <c r="P34" s="24">
        <f>M34*0.5</f>
        <v>1177.5</v>
      </c>
      <c r="Q34" s="7"/>
      <c r="R34" s="3">
        <v>70</v>
      </c>
      <c r="S34" s="3"/>
      <c r="T34" s="3"/>
      <c r="U34" s="160"/>
    </row>
    <row r="35" spans="1:21" ht="28.5" customHeight="1">
      <c r="A35" s="197" t="s">
        <v>73</v>
      </c>
      <c r="B35" s="11" t="s">
        <v>177</v>
      </c>
      <c r="C35" s="49">
        <v>2190</v>
      </c>
      <c r="D35" s="24">
        <f t="shared" si="0"/>
        <v>1423.5</v>
      </c>
      <c r="E35" s="24">
        <f t="shared" si="5"/>
        <v>711.75</v>
      </c>
      <c r="F35" s="24">
        <f t="shared" si="6"/>
        <v>1095</v>
      </c>
      <c r="G35" s="7" t="s">
        <v>35</v>
      </c>
      <c r="H35" s="49">
        <f t="shared" si="11"/>
        <v>2290</v>
      </c>
      <c r="I35" s="24">
        <f t="shared" si="2"/>
        <v>1488.5</v>
      </c>
      <c r="J35" s="24">
        <f t="shared" si="7"/>
        <v>744.25</v>
      </c>
      <c r="K35" s="24">
        <f t="shared" si="8"/>
        <v>1145</v>
      </c>
      <c r="L35" s="7" t="s">
        <v>35</v>
      </c>
      <c r="M35" s="49">
        <f t="shared" si="12"/>
        <v>2390</v>
      </c>
      <c r="N35" s="24">
        <f t="shared" si="4"/>
        <v>1553.5</v>
      </c>
      <c r="O35" s="24">
        <f t="shared" si="9"/>
        <v>776.75</v>
      </c>
      <c r="P35" s="24">
        <f t="shared" si="10"/>
        <v>1195</v>
      </c>
      <c r="Q35" s="7" t="s">
        <v>35</v>
      </c>
      <c r="R35" s="3">
        <v>70</v>
      </c>
      <c r="S35" s="3"/>
      <c r="T35" s="3"/>
      <c r="U35" s="160"/>
    </row>
    <row r="36" spans="1:21" ht="28.5" customHeight="1">
      <c r="A36" s="197" t="s">
        <v>73</v>
      </c>
      <c r="B36" s="11" t="s">
        <v>176</v>
      </c>
      <c r="C36" s="49">
        <v>2190</v>
      </c>
      <c r="D36" s="24">
        <f t="shared" si="0"/>
        <v>1423.5</v>
      </c>
      <c r="E36" s="24">
        <f t="shared" si="5"/>
        <v>711.75</v>
      </c>
      <c r="F36" s="24">
        <f t="shared" si="6"/>
        <v>1095</v>
      </c>
      <c r="G36" s="7" t="s">
        <v>35</v>
      </c>
      <c r="H36" s="49">
        <f t="shared" si="11"/>
        <v>2290</v>
      </c>
      <c r="I36" s="24">
        <f t="shared" si="2"/>
        <v>1488.5</v>
      </c>
      <c r="J36" s="24">
        <f t="shared" si="7"/>
        <v>744.25</v>
      </c>
      <c r="K36" s="24">
        <f t="shared" si="8"/>
        <v>1145</v>
      </c>
      <c r="L36" s="7" t="s">
        <v>35</v>
      </c>
      <c r="M36" s="49">
        <f t="shared" si="12"/>
        <v>2390</v>
      </c>
      <c r="N36" s="24">
        <f t="shared" si="4"/>
        <v>1553.5</v>
      </c>
      <c r="O36" s="24">
        <f t="shared" si="9"/>
        <v>776.75</v>
      </c>
      <c r="P36" s="24">
        <f t="shared" si="10"/>
        <v>1195</v>
      </c>
      <c r="Q36" s="7" t="s">
        <v>35</v>
      </c>
      <c r="R36" s="3">
        <v>70</v>
      </c>
      <c r="S36" s="3"/>
      <c r="T36" s="3"/>
      <c r="U36" s="160"/>
    </row>
    <row r="37" spans="1:21" ht="28.5" customHeight="1">
      <c r="A37" s="197" t="s">
        <v>73</v>
      </c>
      <c r="B37" s="11" t="s">
        <v>188</v>
      </c>
      <c r="C37" s="49">
        <v>2190</v>
      </c>
      <c r="D37" s="24">
        <f t="shared" si="0"/>
        <v>1423.5</v>
      </c>
      <c r="E37" s="24">
        <f t="shared" si="5"/>
        <v>711.75</v>
      </c>
      <c r="F37" s="24">
        <f t="shared" si="6"/>
        <v>1095</v>
      </c>
      <c r="G37" s="7" t="s">
        <v>35</v>
      </c>
      <c r="H37" s="49">
        <f t="shared" si="11"/>
        <v>2290</v>
      </c>
      <c r="I37" s="24">
        <f t="shared" si="2"/>
        <v>1488.5</v>
      </c>
      <c r="J37" s="24">
        <f t="shared" si="7"/>
        <v>744.25</v>
      </c>
      <c r="K37" s="24">
        <f t="shared" si="8"/>
        <v>1145</v>
      </c>
      <c r="L37" s="7" t="s">
        <v>35</v>
      </c>
      <c r="M37" s="49">
        <f t="shared" si="12"/>
        <v>2390</v>
      </c>
      <c r="N37" s="24">
        <f t="shared" si="4"/>
        <v>1553.5</v>
      </c>
      <c r="O37" s="24">
        <f t="shared" si="9"/>
        <v>776.75</v>
      </c>
      <c r="P37" s="24">
        <f t="shared" si="10"/>
        <v>1195</v>
      </c>
      <c r="Q37" s="7" t="s">
        <v>35</v>
      </c>
      <c r="R37" s="3">
        <v>70</v>
      </c>
      <c r="S37" s="3"/>
      <c r="T37" s="3"/>
      <c r="U37" s="160"/>
    </row>
    <row r="38" spans="1:21" ht="28.5" customHeight="1">
      <c r="A38" s="197" t="s">
        <v>73</v>
      </c>
      <c r="B38" s="11" t="s">
        <v>191</v>
      </c>
      <c r="C38" s="49">
        <v>2295</v>
      </c>
      <c r="D38" s="24">
        <f t="shared" si="0"/>
        <v>1491.75</v>
      </c>
      <c r="E38" s="24">
        <f t="shared" si="5"/>
        <v>745.875</v>
      </c>
      <c r="F38" s="24">
        <f t="shared" si="6"/>
        <v>1147.5</v>
      </c>
      <c r="G38" s="7"/>
      <c r="H38" s="49">
        <f t="shared" si="11"/>
        <v>2395</v>
      </c>
      <c r="I38" s="24">
        <f t="shared" si="2"/>
        <v>1556.75</v>
      </c>
      <c r="J38" s="24">
        <f t="shared" si="7"/>
        <v>778.375</v>
      </c>
      <c r="K38" s="24">
        <f t="shared" si="8"/>
        <v>1197.5</v>
      </c>
      <c r="L38" s="7"/>
      <c r="M38" s="49">
        <f t="shared" si="12"/>
        <v>2495</v>
      </c>
      <c r="N38" s="24">
        <f t="shared" si="4"/>
        <v>1621.75</v>
      </c>
      <c r="O38" s="24">
        <f t="shared" si="9"/>
        <v>810.875</v>
      </c>
      <c r="P38" s="24">
        <f t="shared" si="10"/>
        <v>1247.5</v>
      </c>
      <c r="Q38" s="7"/>
      <c r="R38" s="3">
        <v>70</v>
      </c>
      <c r="S38" s="3"/>
      <c r="T38" s="3"/>
      <c r="U38" s="160"/>
    </row>
    <row r="39" spans="1:21" ht="14.25">
      <c r="A39" s="196" t="s">
        <v>139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3"/>
      <c r="S39" s="3"/>
      <c r="T39" s="3"/>
      <c r="U39" s="160"/>
    </row>
    <row r="40" spans="1:21" ht="15">
      <c r="A40" s="199" t="s">
        <v>136</v>
      </c>
      <c r="B40" s="18" t="s">
        <v>137</v>
      </c>
      <c r="C40" s="30">
        <v>3968</v>
      </c>
      <c r="D40" s="24">
        <f>C40*0.65</f>
        <v>2579.2000000000003</v>
      </c>
      <c r="E40" s="24">
        <f>C40*0.325</f>
        <v>1289.6000000000001</v>
      </c>
      <c r="F40" s="24">
        <f>C40*0.5</f>
        <v>1984</v>
      </c>
      <c r="G40" s="31">
        <v>999.5</v>
      </c>
      <c r="H40" s="30">
        <f>C40+100</f>
        <v>4068</v>
      </c>
      <c r="I40" s="24">
        <f>H40*0.65</f>
        <v>2644.2000000000003</v>
      </c>
      <c r="J40" s="24">
        <f>H40*0.325</f>
        <v>1322.1000000000001</v>
      </c>
      <c r="K40" s="24">
        <f>H40*0.5</f>
        <v>2034</v>
      </c>
      <c r="L40" s="32">
        <v>1049.5</v>
      </c>
      <c r="M40" s="30">
        <f>H40+100</f>
        <v>4168</v>
      </c>
      <c r="N40" s="24">
        <f>M40*0.65</f>
        <v>2709.2000000000003</v>
      </c>
      <c r="O40" s="24">
        <f>M40*0.325</f>
        <v>1354.6000000000001</v>
      </c>
      <c r="P40" s="24">
        <f>M40*0.5</f>
        <v>2084</v>
      </c>
      <c r="Q40" s="33">
        <v>1099.5</v>
      </c>
      <c r="R40" s="3"/>
      <c r="S40" s="3"/>
      <c r="T40" s="3"/>
      <c r="U40" s="160"/>
    </row>
    <row r="41" spans="1:21" ht="15">
      <c r="A41" s="199" t="s">
        <v>136</v>
      </c>
      <c r="B41" s="29" t="s">
        <v>138</v>
      </c>
      <c r="C41" s="30">
        <v>3968</v>
      </c>
      <c r="D41" s="24">
        <f>C41*0.65</f>
        <v>2579.2000000000003</v>
      </c>
      <c r="E41" s="24">
        <f>C41*0.325</f>
        <v>1289.6000000000001</v>
      </c>
      <c r="F41" s="24">
        <f>C41*0.5</f>
        <v>1984</v>
      </c>
      <c r="G41" s="31">
        <v>999.5</v>
      </c>
      <c r="H41" s="30">
        <f>C41+100</f>
        <v>4068</v>
      </c>
      <c r="I41" s="24">
        <f>H41*0.65</f>
        <v>2644.2000000000003</v>
      </c>
      <c r="J41" s="24">
        <f>H41*0.325</f>
        <v>1322.1000000000001</v>
      </c>
      <c r="K41" s="24">
        <f>H41*0.5</f>
        <v>2034</v>
      </c>
      <c r="L41" s="32">
        <v>1049.5</v>
      </c>
      <c r="M41" s="30">
        <f>H41+100</f>
        <v>4168</v>
      </c>
      <c r="N41" s="24">
        <f>M41*0.65</f>
        <v>2709.2000000000003</v>
      </c>
      <c r="O41" s="24">
        <f>M41*0.325</f>
        <v>1354.6000000000001</v>
      </c>
      <c r="P41" s="24">
        <f>M41*0.5</f>
        <v>2084</v>
      </c>
      <c r="Q41" s="33">
        <v>1099.5</v>
      </c>
      <c r="R41" s="3"/>
      <c r="S41" s="3"/>
      <c r="T41" s="3"/>
      <c r="U41" s="160"/>
    </row>
    <row r="42" spans="1:21" ht="15">
      <c r="A42" s="199" t="s">
        <v>136</v>
      </c>
      <c r="B42" s="29" t="s">
        <v>75</v>
      </c>
      <c r="C42" s="30">
        <v>3968</v>
      </c>
      <c r="D42" s="24">
        <f>C42*0.65</f>
        <v>2579.2000000000003</v>
      </c>
      <c r="E42" s="24">
        <f>C42*0.325</f>
        <v>1289.6000000000001</v>
      </c>
      <c r="F42" s="24">
        <f>C42*0.5</f>
        <v>1984</v>
      </c>
      <c r="G42" s="31">
        <v>999.5</v>
      </c>
      <c r="H42" s="30">
        <f>C42+100</f>
        <v>4068</v>
      </c>
      <c r="I42" s="24">
        <f>H42*0.65</f>
        <v>2644.2000000000003</v>
      </c>
      <c r="J42" s="24">
        <f>H42*0.325</f>
        <v>1322.1000000000001</v>
      </c>
      <c r="K42" s="24">
        <f>H42*0.5</f>
        <v>2034</v>
      </c>
      <c r="L42" s="32">
        <v>1049.5</v>
      </c>
      <c r="M42" s="30">
        <f>H42+100</f>
        <v>4168</v>
      </c>
      <c r="N42" s="24">
        <f>M42*0.65</f>
        <v>2709.2000000000003</v>
      </c>
      <c r="O42" s="24">
        <f>M42*0.325</f>
        <v>1354.6000000000001</v>
      </c>
      <c r="P42" s="24">
        <f>M42*0.5</f>
        <v>2084</v>
      </c>
      <c r="Q42" s="33">
        <v>1099.5</v>
      </c>
      <c r="R42" s="3"/>
      <c r="S42" s="3"/>
      <c r="T42" s="3"/>
      <c r="U42" s="160"/>
    </row>
    <row r="43" spans="1:21" ht="15.75" thickBot="1">
      <c r="A43" s="200" t="s">
        <v>136</v>
      </c>
      <c r="B43" s="201" t="s">
        <v>193</v>
      </c>
      <c r="C43" s="202">
        <v>3117</v>
      </c>
      <c r="D43" s="203">
        <f>C43*0.65</f>
        <v>2026.0500000000002</v>
      </c>
      <c r="E43" s="203">
        <f>C43*0.325</f>
        <v>1013.0250000000001</v>
      </c>
      <c r="F43" s="203">
        <f>C43*0.5</f>
        <v>1558.5</v>
      </c>
      <c r="G43" s="204">
        <v>2225</v>
      </c>
      <c r="H43" s="202">
        <f>C43+100</f>
        <v>3217</v>
      </c>
      <c r="I43" s="203">
        <f>H43*0.65</f>
        <v>2091.0500000000002</v>
      </c>
      <c r="J43" s="203">
        <f>H43*0.325</f>
        <v>1045.5250000000001</v>
      </c>
      <c r="K43" s="203">
        <f>H43*0.5</f>
        <v>1608.5</v>
      </c>
      <c r="L43" s="205">
        <f>G43+50</f>
        <v>2275</v>
      </c>
      <c r="M43" s="202">
        <f>H43+100</f>
        <v>3317</v>
      </c>
      <c r="N43" s="203">
        <f>M43*0.65</f>
        <v>2156.0500000000002</v>
      </c>
      <c r="O43" s="203">
        <f>M43*0.325</f>
        <v>1078.0250000000001</v>
      </c>
      <c r="P43" s="203">
        <f>M43*0.5</f>
        <v>1658.5</v>
      </c>
      <c r="Q43" s="206">
        <f>L43+50</f>
        <v>2325</v>
      </c>
      <c r="R43" s="207">
        <v>70</v>
      </c>
      <c r="S43" s="207"/>
      <c r="T43" s="207"/>
      <c r="U43" s="208"/>
    </row>
  </sheetData>
  <mergeCells count="21">
    <mergeCell ref="A39:Q39"/>
    <mergeCell ref="A24:Q24"/>
    <mergeCell ref="C12:G12"/>
    <mergeCell ref="H12:L12"/>
    <mergeCell ref="A9:Q9"/>
    <mergeCell ref="A10:Q10"/>
    <mergeCell ref="A19:Q19"/>
    <mergeCell ref="C13:D13"/>
    <mergeCell ref="H13:I13"/>
    <mergeCell ref="M13:N13"/>
    <mergeCell ref="A12:A14"/>
    <mergeCell ref="B12:B14"/>
    <mergeCell ref="M12:Q12"/>
    <mergeCell ref="A11:U11"/>
    <mergeCell ref="A15:Q15"/>
    <mergeCell ref="A5:G5"/>
    <mergeCell ref="A6:G6"/>
    <mergeCell ref="A1:Q1"/>
    <mergeCell ref="A2:Q2"/>
    <mergeCell ref="A3:Q3"/>
    <mergeCell ref="A4:Q4"/>
  </mergeCells>
  <phoneticPr fontId="0" type="noConversion"/>
  <pageMargins left="0.78740157480314965" right="0.43307086614173229" top="0.19685039370078741" bottom="0.15748031496062992" header="0.19685039370078741" footer="0.19685039370078741"/>
  <pageSetup paperSize="9" scale="4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9"/>
  <sheetViews>
    <sheetView view="pageBreakPreview" workbookViewId="0">
      <selection activeCell="C19" sqref="C19"/>
    </sheetView>
  </sheetViews>
  <sheetFormatPr defaultRowHeight="12.75"/>
  <cols>
    <col min="1" max="1" width="13.42578125" customWidth="1"/>
    <col min="2" max="2" width="25.42578125" customWidth="1"/>
    <col min="3" max="3" width="12.140625" customWidth="1"/>
    <col min="4" max="4" width="13.28515625" bestFit="1" customWidth="1"/>
    <col min="5" max="5" width="13.42578125" bestFit="1" customWidth="1"/>
    <col min="6" max="6" width="12.7109375" customWidth="1"/>
    <col min="7" max="7" width="17.85546875" customWidth="1"/>
    <col min="8" max="9" width="0" hidden="1" customWidth="1"/>
  </cols>
  <sheetData>
    <row r="1" spans="1:13" ht="20.25" customHeight="1">
      <c r="A1" s="209" t="s">
        <v>204</v>
      </c>
      <c r="B1" s="210"/>
      <c r="C1" s="210"/>
      <c r="D1" s="210"/>
      <c r="E1" s="210"/>
      <c r="F1" s="210"/>
      <c r="G1" s="211"/>
    </row>
    <row r="2" spans="1:13" ht="14.25" customHeight="1">
      <c r="A2" s="212" t="s">
        <v>205</v>
      </c>
      <c r="B2" s="213"/>
      <c r="C2" s="213"/>
      <c r="D2" s="213"/>
      <c r="E2" s="213"/>
      <c r="F2" s="213"/>
      <c r="G2" s="214"/>
    </row>
    <row r="3" spans="1:13" ht="15.75" customHeight="1">
      <c r="A3" s="212" t="s">
        <v>206</v>
      </c>
      <c r="B3" s="213"/>
      <c r="C3" s="213"/>
      <c r="D3" s="213"/>
      <c r="E3" s="213"/>
      <c r="F3" s="213"/>
      <c r="G3" s="214"/>
    </row>
    <row r="4" spans="1:13" ht="18" customHeight="1">
      <c r="A4" s="212" t="s">
        <v>207</v>
      </c>
      <c r="B4" s="213"/>
      <c r="C4" s="213"/>
      <c r="D4" s="213"/>
      <c r="E4" s="213"/>
      <c r="F4" s="213"/>
      <c r="G4" s="214"/>
    </row>
    <row r="5" spans="1:13">
      <c r="A5" s="212"/>
      <c r="B5" s="213"/>
      <c r="C5" s="213"/>
      <c r="D5" s="213"/>
      <c r="E5" s="213"/>
      <c r="F5" s="213"/>
      <c r="G5" s="214"/>
    </row>
    <row r="6" spans="1:13">
      <c r="A6" s="164"/>
      <c r="B6" s="76"/>
      <c r="C6" s="76"/>
      <c r="D6" s="76"/>
      <c r="E6" s="76"/>
      <c r="F6" s="76"/>
      <c r="G6" s="165"/>
    </row>
    <row r="7" spans="1:13">
      <c r="A7" s="166"/>
      <c r="B7" s="1"/>
      <c r="C7" s="1"/>
      <c r="D7" s="3"/>
      <c r="E7" s="3"/>
      <c r="F7" s="3"/>
      <c r="G7" s="160"/>
    </row>
    <row r="8" spans="1:13" ht="21">
      <c r="A8" s="215" t="s">
        <v>128</v>
      </c>
      <c r="B8" s="66"/>
      <c r="C8" s="66"/>
      <c r="D8" s="66"/>
      <c r="E8" s="66"/>
      <c r="F8" s="66"/>
      <c r="G8" s="216"/>
    </row>
    <row r="9" spans="1:13" ht="21">
      <c r="A9" s="215" t="s">
        <v>105</v>
      </c>
      <c r="B9" s="66"/>
      <c r="C9" s="66"/>
      <c r="D9" s="66"/>
      <c r="E9" s="66"/>
      <c r="F9" s="66"/>
      <c r="G9" s="216"/>
    </row>
    <row r="10" spans="1:13" ht="21.75" customHeight="1">
      <c r="A10" s="217" t="s">
        <v>201</v>
      </c>
      <c r="B10" s="69"/>
      <c r="C10" s="69"/>
      <c r="D10" s="69"/>
      <c r="E10" s="69"/>
      <c r="F10" s="69"/>
      <c r="G10" s="218"/>
      <c r="M10" s="44"/>
    </row>
    <row r="11" spans="1:13" ht="15">
      <c r="A11" s="192" t="s">
        <v>15</v>
      </c>
      <c r="B11" s="62" t="s">
        <v>14</v>
      </c>
      <c r="C11" s="67" t="s">
        <v>135</v>
      </c>
      <c r="D11" s="63" t="s">
        <v>6</v>
      </c>
      <c r="E11" s="63"/>
      <c r="F11" s="63"/>
      <c r="G11" s="219"/>
    </row>
    <row r="12" spans="1:13" ht="60">
      <c r="A12" s="192"/>
      <c r="B12" s="62"/>
      <c r="C12" s="68"/>
      <c r="D12" s="64" t="s">
        <v>141</v>
      </c>
      <c r="E12" s="64"/>
      <c r="F12" s="56" t="s">
        <v>142</v>
      </c>
      <c r="G12" s="220" t="s">
        <v>140</v>
      </c>
    </row>
    <row r="13" spans="1:13" ht="15">
      <c r="A13" s="192"/>
      <c r="B13" s="62"/>
      <c r="C13" s="54" t="s">
        <v>0</v>
      </c>
      <c r="D13" s="56" t="s">
        <v>0</v>
      </c>
      <c r="E13" s="56" t="s">
        <v>1</v>
      </c>
      <c r="F13" s="56" t="s">
        <v>1</v>
      </c>
      <c r="G13" s="220" t="s">
        <v>1</v>
      </c>
    </row>
    <row r="14" spans="1:13" ht="14.25">
      <c r="A14" s="171" t="s">
        <v>2</v>
      </c>
      <c r="B14" s="65"/>
      <c r="C14" s="65"/>
      <c r="D14" s="65"/>
      <c r="E14" s="65"/>
      <c r="F14" s="65"/>
      <c r="G14" s="221"/>
    </row>
    <row r="15" spans="1:13" ht="15.75" customHeight="1">
      <c r="A15" s="171" t="s">
        <v>173</v>
      </c>
      <c r="B15" s="65"/>
      <c r="C15" s="65"/>
      <c r="D15" s="65"/>
      <c r="E15" s="65"/>
      <c r="F15" s="65"/>
      <c r="G15" s="221"/>
    </row>
    <row r="16" spans="1:13" ht="15.75" customHeight="1">
      <c r="A16" s="197" t="s">
        <v>134</v>
      </c>
      <c r="B16" s="11" t="s">
        <v>129</v>
      </c>
      <c r="C16" s="27">
        <v>29</v>
      </c>
      <c r="D16" s="40">
        <v>1900</v>
      </c>
      <c r="E16" s="24">
        <f>D16*0.68</f>
        <v>1292</v>
      </c>
      <c r="F16" s="24">
        <f>D16*0.34</f>
        <v>646</v>
      </c>
      <c r="G16" s="222">
        <f>D16*0.5</f>
        <v>950</v>
      </c>
    </row>
    <row r="17" spans="1:8" ht="15">
      <c r="A17" s="197" t="s">
        <v>134</v>
      </c>
      <c r="B17" s="5" t="s">
        <v>130</v>
      </c>
      <c r="C17" s="28">
        <v>28</v>
      </c>
      <c r="D17" s="40">
        <v>1900</v>
      </c>
      <c r="E17" s="24">
        <f>D17*0.68</f>
        <v>1292</v>
      </c>
      <c r="F17" s="24">
        <f>D17*0.34</f>
        <v>646</v>
      </c>
      <c r="G17" s="222">
        <f>D17*0.5</f>
        <v>950</v>
      </c>
    </row>
    <row r="18" spans="1:8" ht="12.75" customHeight="1">
      <c r="A18" s="197" t="s">
        <v>133</v>
      </c>
      <c r="B18" s="11" t="s">
        <v>131</v>
      </c>
      <c r="C18" s="27">
        <v>9</v>
      </c>
      <c r="D18" s="40">
        <v>1900</v>
      </c>
      <c r="E18" s="24">
        <f>D18*0.68</f>
        <v>1292</v>
      </c>
      <c r="F18" s="24">
        <f>D18*0.34</f>
        <v>646</v>
      </c>
      <c r="G18" s="222">
        <f>D18*0.5</f>
        <v>950</v>
      </c>
    </row>
    <row r="19" spans="1:8" ht="78.75" customHeight="1">
      <c r="A19" s="197" t="s">
        <v>134</v>
      </c>
      <c r="B19" s="11" t="s">
        <v>132</v>
      </c>
      <c r="C19" s="27">
        <v>11</v>
      </c>
      <c r="D19" s="40">
        <v>1900</v>
      </c>
      <c r="E19" s="24">
        <f>D19*0.68</f>
        <v>1292</v>
      </c>
      <c r="F19" s="24">
        <f>D19*0.34</f>
        <v>646</v>
      </c>
      <c r="G19" s="222">
        <f>D19*0.5</f>
        <v>950</v>
      </c>
    </row>
    <row r="20" spans="1:8" ht="14.25">
      <c r="A20" s="171" t="s">
        <v>174</v>
      </c>
      <c r="B20" s="65"/>
      <c r="C20" s="65"/>
      <c r="D20" s="65"/>
      <c r="E20" s="65"/>
      <c r="F20" s="65"/>
      <c r="G20" s="221"/>
    </row>
    <row r="21" spans="1:8" ht="15">
      <c r="A21" s="197" t="s">
        <v>133</v>
      </c>
      <c r="B21" s="45" t="s">
        <v>182</v>
      </c>
      <c r="C21" s="55">
        <v>55</v>
      </c>
      <c r="D21" s="40">
        <v>2233</v>
      </c>
      <c r="E21" s="24">
        <f>D21*0.68</f>
        <v>1518.44</v>
      </c>
      <c r="F21" s="24">
        <f>D21*0.34</f>
        <v>759.22</v>
      </c>
      <c r="G21" s="222">
        <f>D21*0.5</f>
        <v>1116.5</v>
      </c>
    </row>
    <row r="22" spans="1:8" ht="15">
      <c r="A22" s="197" t="s">
        <v>133</v>
      </c>
      <c r="B22" s="45" t="s">
        <v>183</v>
      </c>
      <c r="C22" s="55">
        <v>29.25</v>
      </c>
      <c r="D22" s="40">
        <v>2233</v>
      </c>
      <c r="E22" s="24">
        <f>D22*0.68</f>
        <v>1518.44</v>
      </c>
      <c r="F22" s="24">
        <f>D22*0.34</f>
        <v>759.22</v>
      </c>
      <c r="G22" s="222">
        <f>D22*0.5</f>
        <v>1116.5</v>
      </c>
    </row>
    <row r="23" spans="1:8" ht="15">
      <c r="A23" s="197" t="s">
        <v>133</v>
      </c>
      <c r="B23" s="45" t="s">
        <v>184</v>
      </c>
      <c r="C23" s="55">
        <v>174</v>
      </c>
      <c r="D23" s="40">
        <v>2233</v>
      </c>
      <c r="E23" s="24">
        <f>D23*0.68</f>
        <v>1518.44</v>
      </c>
      <c r="F23" s="24">
        <f>D23*0.34</f>
        <v>759.22</v>
      </c>
      <c r="G23" s="222">
        <f>D23*0.5</f>
        <v>1116.5</v>
      </c>
    </row>
    <row r="24" spans="1:8" ht="28.5" customHeight="1">
      <c r="A24" s="197" t="s">
        <v>133</v>
      </c>
      <c r="B24" s="45" t="s">
        <v>185</v>
      </c>
      <c r="C24" s="55">
        <v>558.75</v>
      </c>
      <c r="D24" s="40">
        <v>2233</v>
      </c>
      <c r="E24" s="24">
        <f>D24*0.68</f>
        <v>1518.44</v>
      </c>
      <c r="F24" s="24">
        <f>D24*0.34</f>
        <v>759.22</v>
      </c>
      <c r="G24" s="222">
        <f>D24*0.5</f>
        <v>1116.5</v>
      </c>
    </row>
    <row r="25" spans="1:8" ht="15">
      <c r="A25" s="197" t="s">
        <v>134</v>
      </c>
      <c r="B25" s="48" t="s">
        <v>175</v>
      </c>
      <c r="C25" s="27">
        <v>232</v>
      </c>
      <c r="D25" s="40">
        <v>2370</v>
      </c>
      <c r="E25" s="24">
        <f>D25*0.68</f>
        <v>1611.6000000000001</v>
      </c>
      <c r="F25" s="24">
        <f>D25*0.34</f>
        <v>805.80000000000007</v>
      </c>
      <c r="G25" s="222">
        <f>D25*0.5</f>
        <v>1185</v>
      </c>
    </row>
    <row r="26" spans="1:8" ht="15">
      <c r="A26" s="197" t="s">
        <v>134</v>
      </c>
      <c r="B26" s="48" t="s">
        <v>200</v>
      </c>
      <c r="C26" s="55">
        <v>953.42</v>
      </c>
      <c r="D26" s="40">
        <v>2370</v>
      </c>
      <c r="E26" s="24">
        <f t="shared" ref="E26:E32" si="0">D26*0.68</f>
        <v>1611.6000000000001</v>
      </c>
      <c r="F26" s="24">
        <f t="shared" ref="F26:F32" si="1">D26*0.34</f>
        <v>805.80000000000007</v>
      </c>
      <c r="G26" s="222">
        <f t="shared" ref="G26:G32" si="2">D26*0.5</f>
        <v>1185</v>
      </c>
    </row>
    <row r="27" spans="1:8" ht="15">
      <c r="A27" s="197" t="s">
        <v>134</v>
      </c>
      <c r="B27" s="48" t="s">
        <v>176</v>
      </c>
      <c r="C27" s="55">
        <v>2538</v>
      </c>
      <c r="D27" s="40">
        <v>2370</v>
      </c>
      <c r="E27" s="24">
        <f t="shared" si="0"/>
        <v>1611.6000000000001</v>
      </c>
      <c r="F27" s="24">
        <f t="shared" si="1"/>
        <v>805.80000000000007</v>
      </c>
      <c r="G27" s="222">
        <f t="shared" si="2"/>
        <v>1185</v>
      </c>
    </row>
    <row r="28" spans="1:8" ht="15">
      <c r="A28" s="197" t="s">
        <v>134</v>
      </c>
      <c r="B28" s="48" t="s">
        <v>177</v>
      </c>
      <c r="C28" s="55">
        <v>77</v>
      </c>
      <c r="D28" s="40">
        <v>2370</v>
      </c>
      <c r="E28" s="24">
        <f t="shared" si="0"/>
        <v>1611.6000000000001</v>
      </c>
      <c r="F28" s="24">
        <f t="shared" si="1"/>
        <v>805.80000000000007</v>
      </c>
      <c r="G28" s="222">
        <f t="shared" si="2"/>
        <v>1185</v>
      </c>
      <c r="H28">
        <v>78</v>
      </c>
    </row>
    <row r="29" spans="1:8" ht="15">
      <c r="A29" s="197" t="s">
        <v>134</v>
      </c>
      <c r="B29" s="48" t="s">
        <v>178</v>
      </c>
      <c r="C29" s="55">
        <v>253.75</v>
      </c>
      <c r="D29" s="40">
        <v>2370</v>
      </c>
      <c r="E29" s="24">
        <f t="shared" si="0"/>
        <v>1611.6000000000001</v>
      </c>
      <c r="F29" s="24">
        <f t="shared" si="1"/>
        <v>805.80000000000007</v>
      </c>
      <c r="G29" s="222">
        <f t="shared" si="2"/>
        <v>1185</v>
      </c>
      <c r="H29">
        <v>78</v>
      </c>
    </row>
    <row r="30" spans="1:8" ht="15">
      <c r="A30" s="197" t="s">
        <v>134</v>
      </c>
      <c r="B30" s="48" t="s">
        <v>179</v>
      </c>
      <c r="C30" s="55">
        <v>618</v>
      </c>
      <c r="D30" s="40">
        <v>2370</v>
      </c>
      <c r="E30" s="24">
        <f t="shared" si="0"/>
        <v>1611.6000000000001</v>
      </c>
      <c r="F30" s="24">
        <f t="shared" si="1"/>
        <v>805.80000000000007</v>
      </c>
      <c r="G30" s="222">
        <f t="shared" si="2"/>
        <v>1185</v>
      </c>
      <c r="H30">
        <v>78</v>
      </c>
    </row>
    <row r="31" spans="1:8" ht="15">
      <c r="A31" s="197" t="s">
        <v>134</v>
      </c>
      <c r="B31" s="48" t="s">
        <v>180</v>
      </c>
      <c r="C31" s="55">
        <v>198</v>
      </c>
      <c r="D31" s="40">
        <v>2370</v>
      </c>
      <c r="E31" s="24">
        <f t="shared" si="0"/>
        <v>1611.6000000000001</v>
      </c>
      <c r="F31" s="24">
        <f t="shared" si="1"/>
        <v>805.80000000000007</v>
      </c>
      <c r="G31" s="222">
        <f t="shared" si="2"/>
        <v>1185</v>
      </c>
      <c r="H31">
        <v>78</v>
      </c>
    </row>
    <row r="32" spans="1:8" ht="15.75" thickBot="1">
      <c r="A32" s="223" t="s">
        <v>134</v>
      </c>
      <c r="B32" s="224" t="s">
        <v>181</v>
      </c>
      <c r="C32" s="225">
        <v>258</v>
      </c>
      <c r="D32" s="226">
        <v>2370</v>
      </c>
      <c r="E32" s="203">
        <f t="shared" si="0"/>
        <v>1611.6000000000001</v>
      </c>
      <c r="F32" s="203">
        <f t="shared" si="1"/>
        <v>805.80000000000007</v>
      </c>
      <c r="G32" s="227">
        <f t="shared" si="2"/>
        <v>1185</v>
      </c>
      <c r="H32">
        <v>78</v>
      </c>
    </row>
    <row r="33" spans="8:8">
      <c r="H33">
        <v>78</v>
      </c>
    </row>
    <row r="34" spans="8:8">
      <c r="H34">
        <v>78</v>
      </c>
    </row>
    <row r="35" spans="8:8">
      <c r="H35">
        <v>78</v>
      </c>
    </row>
    <row r="36" spans="8:8">
      <c r="H36">
        <v>78</v>
      </c>
    </row>
    <row r="37" spans="8:8">
      <c r="H37">
        <v>78</v>
      </c>
    </row>
    <row r="38" spans="8:8">
      <c r="H38">
        <v>78</v>
      </c>
    </row>
    <row r="39" spans="8:8">
      <c r="H39">
        <v>78</v>
      </c>
    </row>
  </sheetData>
  <mergeCells count="17">
    <mergeCell ref="A15:G15"/>
    <mergeCell ref="A20:G20"/>
    <mergeCell ref="A8:G8"/>
    <mergeCell ref="A9:G9"/>
    <mergeCell ref="A14:G14"/>
    <mergeCell ref="C11:C12"/>
    <mergeCell ref="A10:G10"/>
    <mergeCell ref="A11:A13"/>
    <mergeCell ref="B11:B13"/>
    <mergeCell ref="D11:G11"/>
    <mergeCell ref="D12:E12"/>
    <mergeCell ref="A1:G1"/>
    <mergeCell ref="A2:G2"/>
    <mergeCell ref="A3:G3"/>
    <mergeCell ref="A4:G4"/>
    <mergeCell ref="A5:G5"/>
    <mergeCell ref="A6:G6"/>
  </mergeCells>
  <phoneticPr fontId="7" type="noConversion"/>
  <pageMargins left="0.75" right="0.75" top="1" bottom="1" header="0.5" footer="0.5"/>
  <pageSetup paperSize="9" scale="7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80"/>
  <sheetViews>
    <sheetView view="pageBreakPreview" topLeftCell="A2" zoomScale="55" zoomScaleNormal="75" zoomScaleSheetLayoutView="100" workbookViewId="0">
      <selection activeCell="A9" sqref="A9:U9"/>
    </sheetView>
  </sheetViews>
  <sheetFormatPr defaultRowHeight="12.75"/>
  <cols>
    <col min="1" max="1" width="16.28515625" customWidth="1"/>
    <col min="2" max="2" width="31.28515625" customWidth="1"/>
    <col min="3" max="3" width="12.140625" customWidth="1"/>
    <col min="4" max="4" width="22.42578125" customWidth="1"/>
    <col min="5" max="5" width="21.28515625" customWidth="1"/>
    <col min="6" max="6" width="21.7109375" customWidth="1"/>
    <col min="7" max="7" width="22.5703125" customWidth="1"/>
    <col min="8" max="8" width="18.85546875" customWidth="1"/>
    <col min="9" max="9" width="21.42578125" customWidth="1"/>
    <col min="10" max="10" width="11.28515625" customWidth="1"/>
    <col min="11" max="11" width="15.5703125" customWidth="1"/>
    <col min="12" max="12" width="17.7109375" customWidth="1"/>
    <col min="13" max="13" width="21.140625" customWidth="1"/>
    <col min="14" max="14" width="21.5703125" customWidth="1"/>
    <col min="15" max="15" width="19.28515625" customWidth="1"/>
    <col min="16" max="16" width="19.5703125" customWidth="1"/>
    <col min="17" max="17" width="11.7109375" customWidth="1"/>
    <col min="18" max="18" width="16.42578125" customWidth="1"/>
    <col min="19" max="19" width="21.28515625" customWidth="1"/>
    <col min="20" max="20" width="21.5703125" customWidth="1"/>
    <col min="21" max="21" width="20.42578125" customWidth="1"/>
    <col min="22" max="23" width="9.140625" hidden="1" customWidth="1"/>
  </cols>
  <sheetData>
    <row r="1" spans="1:27" ht="30" customHeight="1">
      <c r="A1" s="156" t="s">
        <v>204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05"/>
      <c r="S1" s="105"/>
      <c r="T1" s="105"/>
      <c r="U1" s="106"/>
    </row>
    <row r="2" spans="1:27" ht="22.5" customHeight="1">
      <c r="A2" s="158" t="s">
        <v>205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3"/>
      <c r="S2" s="3"/>
      <c r="T2" s="3"/>
      <c r="U2" s="160"/>
    </row>
    <row r="3" spans="1:27" ht="25.5" customHeight="1">
      <c r="A3" s="158" t="s">
        <v>206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3"/>
      <c r="S3" s="3"/>
      <c r="T3" s="3"/>
      <c r="U3" s="160"/>
    </row>
    <row r="4" spans="1:27" ht="26.25" customHeight="1">
      <c r="A4" s="158" t="s">
        <v>207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3"/>
      <c r="S4" s="3"/>
      <c r="T4" s="3"/>
      <c r="U4" s="160"/>
    </row>
    <row r="5" spans="1:27" ht="23.25">
      <c r="A5" s="161"/>
      <c r="B5" s="162"/>
      <c r="C5" s="162"/>
      <c r="D5" s="162"/>
      <c r="E5" s="162"/>
      <c r="F5" s="162"/>
      <c r="G5" s="162"/>
      <c r="H5" s="163"/>
      <c r="I5" s="163"/>
      <c r="J5" s="163"/>
      <c r="K5" s="163"/>
      <c r="L5" s="163"/>
      <c r="M5" s="3"/>
      <c r="N5" s="3"/>
      <c r="O5" s="3"/>
      <c r="P5" s="3"/>
      <c r="Q5" s="3"/>
      <c r="R5" s="3"/>
      <c r="S5" s="3"/>
      <c r="T5" s="3"/>
      <c r="U5" s="160"/>
    </row>
    <row r="6" spans="1:27" ht="22.5" customHeight="1">
      <c r="A6" s="164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165"/>
    </row>
    <row r="7" spans="1:27">
      <c r="A7" s="166"/>
      <c r="B7" s="1"/>
      <c r="C7" s="3"/>
      <c r="D7" s="3"/>
      <c r="E7" s="3"/>
      <c r="F7" s="3"/>
      <c r="G7" s="3"/>
      <c r="H7" s="3"/>
      <c r="I7" s="3"/>
      <c r="J7" s="3"/>
      <c r="K7" s="3"/>
      <c r="L7" s="2"/>
      <c r="M7" s="2"/>
      <c r="N7" s="2"/>
      <c r="O7" s="2"/>
      <c r="P7" s="2"/>
      <c r="Q7" s="2"/>
      <c r="R7" s="2"/>
      <c r="S7" s="2"/>
      <c r="T7" s="3"/>
      <c r="U7" s="160"/>
    </row>
    <row r="8" spans="1:27" ht="26.25" customHeight="1">
      <c r="A8" s="228" t="s">
        <v>106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229"/>
    </row>
    <row r="9" spans="1:27" ht="24.75" customHeight="1">
      <c r="A9" s="228" t="s">
        <v>107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229"/>
    </row>
    <row r="10" spans="1:27" ht="21">
      <c r="A10" s="167" t="s">
        <v>202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168"/>
    </row>
    <row r="11" spans="1:27" ht="15.75" customHeight="1">
      <c r="A11" s="169" t="s">
        <v>15</v>
      </c>
      <c r="B11" s="77" t="s">
        <v>14</v>
      </c>
      <c r="C11" s="78" t="s">
        <v>18</v>
      </c>
      <c r="D11" s="79"/>
      <c r="E11" s="79"/>
      <c r="F11" s="79"/>
      <c r="G11" s="79"/>
      <c r="H11" s="79"/>
      <c r="I11" s="80"/>
      <c r="J11" s="78" t="s">
        <v>6</v>
      </c>
      <c r="K11" s="79"/>
      <c r="L11" s="79"/>
      <c r="M11" s="79"/>
      <c r="N11" s="79"/>
      <c r="O11" s="79"/>
      <c r="P11" s="80"/>
      <c r="Q11" s="77" t="s">
        <v>7</v>
      </c>
      <c r="R11" s="77"/>
      <c r="S11" s="77"/>
      <c r="T11" s="77"/>
      <c r="U11" s="170"/>
      <c r="V11" s="12"/>
      <c r="W11" s="12"/>
      <c r="X11" s="12"/>
      <c r="Y11" s="12"/>
      <c r="Z11" s="12"/>
      <c r="AA11" s="12"/>
    </row>
    <row r="12" spans="1:27" ht="78.75" customHeight="1">
      <c r="A12" s="169"/>
      <c r="B12" s="77"/>
      <c r="C12" s="73" t="s">
        <v>144</v>
      </c>
      <c r="D12" s="73"/>
      <c r="E12" s="57" t="s">
        <v>161</v>
      </c>
      <c r="F12" s="57" t="s">
        <v>145</v>
      </c>
      <c r="G12" s="57" t="s">
        <v>146</v>
      </c>
      <c r="H12" s="74" t="s">
        <v>147</v>
      </c>
      <c r="I12" s="75"/>
      <c r="J12" s="73" t="s">
        <v>148</v>
      </c>
      <c r="K12" s="73"/>
      <c r="L12" s="57" t="s">
        <v>162</v>
      </c>
      <c r="M12" s="57" t="s">
        <v>149</v>
      </c>
      <c r="N12" s="57" t="s">
        <v>150</v>
      </c>
      <c r="O12" s="74" t="s">
        <v>151</v>
      </c>
      <c r="P12" s="75"/>
      <c r="Q12" s="73" t="s">
        <v>152</v>
      </c>
      <c r="R12" s="73"/>
      <c r="S12" s="57" t="s">
        <v>163</v>
      </c>
      <c r="T12" s="57" t="s">
        <v>153</v>
      </c>
      <c r="U12" s="143" t="s">
        <v>154</v>
      </c>
      <c r="V12" s="13"/>
      <c r="W12" s="12"/>
      <c r="X12" s="12"/>
      <c r="Y12" s="12"/>
      <c r="Z12" s="12"/>
      <c r="AA12" s="12"/>
    </row>
    <row r="13" spans="1:27" ht="18.75">
      <c r="A13" s="169"/>
      <c r="B13" s="77"/>
      <c r="C13" s="57" t="s">
        <v>0</v>
      </c>
      <c r="D13" s="57" t="s">
        <v>1</v>
      </c>
      <c r="E13" s="57" t="s">
        <v>1</v>
      </c>
      <c r="F13" s="57" t="s">
        <v>1</v>
      </c>
      <c r="G13" s="57" t="s">
        <v>1</v>
      </c>
      <c r="H13" s="57" t="s">
        <v>0</v>
      </c>
      <c r="I13" s="57" t="s">
        <v>1</v>
      </c>
      <c r="J13" s="57" t="s">
        <v>0</v>
      </c>
      <c r="K13" s="57" t="s">
        <v>1</v>
      </c>
      <c r="L13" s="57" t="s">
        <v>1</v>
      </c>
      <c r="M13" s="57" t="s">
        <v>1</v>
      </c>
      <c r="N13" s="57" t="s">
        <v>1</v>
      </c>
      <c r="O13" s="57" t="s">
        <v>0</v>
      </c>
      <c r="P13" s="57" t="s">
        <v>1</v>
      </c>
      <c r="Q13" s="57" t="s">
        <v>0</v>
      </c>
      <c r="R13" s="57" t="s">
        <v>1</v>
      </c>
      <c r="S13" s="57" t="s">
        <v>1</v>
      </c>
      <c r="T13" s="57" t="s">
        <v>1</v>
      </c>
      <c r="U13" s="143" t="s">
        <v>1</v>
      </c>
      <c r="V13" s="12"/>
      <c r="W13" s="12"/>
      <c r="X13" s="12"/>
      <c r="Y13" s="12"/>
      <c r="Z13" s="12"/>
      <c r="AA13" s="12"/>
    </row>
    <row r="14" spans="1:27" ht="18.75">
      <c r="A14" s="171" t="s">
        <v>127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71"/>
      <c r="R14" s="57"/>
      <c r="S14" s="57"/>
      <c r="T14" s="57"/>
      <c r="U14" s="143"/>
      <c r="V14" s="12"/>
      <c r="W14" s="12"/>
      <c r="X14" s="12"/>
      <c r="Y14" s="12"/>
      <c r="Z14" s="12"/>
      <c r="AA14" s="12"/>
    </row>
    <row r="15" spans="1:27" ht="18.75">
      <c r="A15" s="172" t="s">
        <v>125</v>
      </c>
      <c r="B15" s="53" t="s">
        <v>126</v>
      </c>
      <c r="C15" s="52">
        <v>1990</v>
      </c>
      <c r="D15" s="39">
        <f>C15*0.68</f>
        <v>1353.2</v>
      </c>
      <c r="E15" s="41">
        <f>C15*0.81</f>
        <v>1611.9</v>
      </c>
      <c r="F15" s="16">
        <f>E15-50</f>
        <v>1561.9</v>
      </c>
      <c r="G15" s="23">
        <f>F15</f>
        <v>1561.9</v>
      </c>
      <c r="H15" s="17" t="s">
        <v>35</v>
      </c>
      <c r="I15" s="17" t="s">
        <v>35</v>
      </c>
      <c r="J15" s="52">
        <f>C15+100</f>
        <v>2090</v>
      </c>
      <c r="K15" s="39">
        <f>J15*0.68</f>
        <v>1421.2</v>
      </c>
      <c r="L15" s="16">
        <f>J15*0.81</f>
        <v>1692.9</v>
      </c>
      <c r="M15" s="16">
        <f>L15-50</f>
        <v>1642.9</v>
      </c>
      <c r="N15" s="23">
        <f>M15</f>
        <v>1642.9</v>
      </c>
      <c r="O15" s="17" t="s">
        <v>35</v>
      </c>
      <c r="P15" s="17" t="s">
        <v>35</v>
      </c>
      <c r="Q15" s="52">
        <f>J15+100</f>
        <v>2190</v>
      </c>
      <c r="R15" s="39">
        <f>Q15*0.68</f>
        <v>1489.2</v>
      </c>
      <c r="S15" s="16">
        <f>Q15*0.81</f>
        <v>1773.9</v>
      </c>
      <c r="T15" s="16">
        <f>S15-50</f>
        <v>1723.9</v>
      </c>
      <c r="U15" s="173">
        <f>T15</f>
        <v>1723.9</v>
      </c>
      <c r="V15" s="12">
        <v>70</v>
      </c>
      <c r="W15" s="12"/>
      <c r="X15" s="12"/>
      <c r="Y15" s="12"/>
      <c r="Z15" s="12"/>
      <c r="AA15" s="12"/>
    </row>
    <row r="16" spans="1:27" ht="18.75">
      <c r="A16" s="172" t="s">
        <v>125</v>
      </c>
      <c r="B16" s="53" t="s">
        <v>170</v>
      </c>
      <c r="C16" s="52">
        <v>2095</v>
      </c>
      <c r="D16" s="39">
        <f>C16*0.68</f>
        <v>1424.6000000000001</v>
      </c>
      <c r="E16" s="41">
        <f>C16*0.81</f>
        <v>1696.95</v>
      </c>
      <c r="F16" s="16">
        <f>E16-50</f>
        <v>1646.95</v>
      </c>
      <c r="G16" s="23">
        <f>F16</f>
        <v>1646.95</v>
      </c>
      <c r="H16" s="17" t="s">
        <v>35</v>
      </c>
      <c r="I16" s="17" t="s">
        <v>35</v>
      </c>
      <c r="J16" s="52">
        <f>C16+100</f>
        <v>2195</v>
      </c>
      <c r="K16" s="39">
        <f>J16*0.68</f>
        <v>1492.6000000000001</v>
      </c>
      <c r="L16" s="16">
        <f>J16*0.81</f>
        <v>1777.95</v>
      </c>
      <c r="M16" s="16">
        <f>L16-50</f>
        <v>1727.95</v>
      </c>
      <c r="N16" s="23">
        <f>M16</f>
        <v>1727.95</v>
      </c>
      <c r="O16" s="17" t="s">
        <v>35</v>
      </c>
      <c r="P16" s="17" t="s">
        <v>35</v>
      </c>
      <c r="Q16" s="52">
        <f>J16+100</f>
        <v>2295</v>
      </c>
      <c r="R16" s="39">
        <f>Q16*0.68</f>
        <v>1560.6000000000001</v>
      </c>
      <c r="S16" s="16">
        <f>Q16*0.81</f>
        <v>1858.95</v>
      </c>
      <c r="T16" s="16">
        <f>S16-50</f>
        <v>1808.95</v>
      </c>
      <c r="U16" s="173">
        <f>T16</f>
        <v>1808.95</v>
      </c>
      <c r="V16" s="12">
        <v>70</v>
      </c>
      <c r="W16" s="12"/>
      <c r="X16" s="12"/>
      <c r="Y16" s="12"/>
      <c r="Z16" s="12"/>
      <c r="AA16" s="12"/>
    </row>
    <row r="17" spans="1:27" ht="18.75">
      <c r="A17" s="171" t="s">
        <v>199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71"/>
      <c r="R17" s="57"/>
      <c r="S17" s="57"/>
      <c r="T17" s="57"/>
      <c r="U17" s="143"/>
      <c r="V17" s="12"/>
      <c r="W17" s="12"/>
      <c r="X17" s="12"/>
      <c r="Y17" s="12"/>
      <c r="Z17" s="12"/>
      <c r="AA17" s="12"/>
    </row>
    <row r="18" spans="1:27" ht="18.75">
      <c r="A18" s="174" t="s">
        <v>17</v>
      </c>
      <c r="B18" s="19" t="s">
        <v>74</v>
      </c>
      <c r="C18" s="42">
        <v>1500</v>
      </c>
      <c r="D18" s="39">
        <f>C18*0.68</f>
        <v>1020.0000000000001</v>
      </c>
      <c r="E18" s="17" t="s">
        <v>35</v>
      </c>
      <c r="F18" s="17" t="s">
        <v>35</v>
      </c>
      <c r="G18" s="17" t="s">
        <v>35</v>
      </c>
      <c r="H18" s="17" t="s">
        <v>35</v>
      </c>
      <c r="I18" s="17" t="s">
        <v>35</v>
      </c>
      <c r="J18" s="17" t="s">
        <v>35</v>
      </c>
      <c r="K18" s="17" t="s">
        <v>35</v>
      </c>
      <c r="L18" s="17" t="s">
        <v>35</v>
      </c>
      <c r="M18" s="17" t="s">
        <v>35</v>
      </c>
      <c r="N18" s="17" t="s">
        <v>35</v>
      </c>
      <c r="O18" s="17" t="s">
        <v>35</v>
      </c>
      <c r="P18" s="17" t="s">
        <v>35</v>
      </c>
      <c r="Q18" s="17" t="s">
        <v>35</v>
      </c>
      <c r="R18" s="17" t="s">
        <v>35</v>
      </c>
      <c r="S18" s="17" t="s">
        <v>35</v>
      </c>
      <c r="T18" s="17" t="s">
        <v>35</v>
      </c>
      <c r="U18" s="175" t="s">
        <v>35</v>
      </c>
      <c r="V18" s="12"/>
      <c r="W18" s="12"/>
      <c r="X18" s="12"/>
      <c r="Y18" s="12"/>
      <c r="Z18" s="12"/>
      <c r="AA18" s="12"/>
    </row>
    <row r="19" spans="1:27" ht="18.75">
      <c r="A19" s="144" t="s">
        <v>79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145"/>
      <c r="V19" s="12"/>
      <c r="W19" s="12"/>
      <c r="X19" s="12"/>
      <c r="Y19" s="12"/>
      <c r="Z19" s="12"/>
      <c r="AA19" s="12"/>
    </row>
    <row r="20" spans="1:27" ht="18.75">
      <c r="A20" s="176" t="s">
        <v>78</v>
      </c>
      <c r="B20" s="14" t="s">
        <v>80</v>
      </c>
      <c r="C20" s="21" t="s">
        <v>35</v>
      </c>
      <c r="D20" s="21" t="s">
        <v>35</v>
      </c>
      <c r="E20" s="21" t="s">
        <v>35</v>
      </c>
      <c r="F20" s="21" t="s">
        <v>35</v>
      </c>
      <c r="G20" s="21" t="s">
        <v>35</v>
      </c>
      <c r="H20" s="43">
        <v>2000</v>
      </c>
      <c r="I20" s="22">
        <f>H20*0.63</f>
        <v>1260</v>
      </c>
      <c r="J20" s="21" t="s">
        <v>35</v>
      </c>
      <c r="K20" s="21" t="s">
        <v>35</v>
      </c>
      <c r="L20" s="21" t="s">
        <v>35</v>
      </c>
      <c r="M20" s="21" t="s">
        <v>35</v>
      </c>
      <c r="N20" s="21" t="s">
        <v>35</v>
      </c>
      <c r="O20" s="43">
        <v>2100</v>
      </c>
      <c r="P20" s="22">
        <f>O20*0.63</f>
        <v>1323</v>
      </c>
      <c r="Q20" s="21" t="s">
        <v>35</v>
      </c>
      <c r="R20" s="21" t="s">
        <v>35</v>
      </c>
      <c r="S20" s="21" t="s">
        <v>35</v>
      </c>
      <c r="T20" s="21" t="s">
        <v>35</v>
      </c>
      <c r="U20" s="177" t="s">
        <v>35</v>
      </c>
      <c r="V20" s="12"/>
      <c r="W20" s="12"/>
      <c r="X20" s="12"/>
      <c r="Y20" s="12"/>
      <c r="Z20" s="12"/>
      <c r="AA20" s="12"/>
    </row>
    <row r="21" spans="1:27" ht="18.75">
      <c r="A21" s="144" t="s">
        <v>2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145"/>
      <c r="V21" s="12"/>
      <c r="W21" s="12"/>
      <c r="X21" s="12"/>
      <c r="Y21" s="12"/>
      <c r="Z21" s="12"/>
      <c r="AA21" s="12"/>
    </row>
    <row r="22" spans="1:27" ht="18.75">
      <c r="A22" s="178" t="s">
        <v>73</v>
      </c>
      <c r="B22" s="19" t="s">
        <v>203</v>
      </c>
      <c r="C22" s="52">
        <v>1900</v>
      </c>
      <c r="D22" s="39">
        <f t="shared" ref="D22:D35" si="0">C22*0.68</f>
        <v>1292</v>
      </c>
      <c r="E22" s="41">
        <f>C22*0.81</f>
        <v>1539</v>
      </c>
      <c r="F22" s="16">
        <f t="shared" ref="F22:F35" si="1">E22-50</f>
        <v>1489</v>
      </c>
      <c r="G22" s="23">
        <f t="shared" ref="G22:G35" si="2">F22</f>
        <v>1489</v>
      </c>
      <c r="H22" s="17" t="s">
        <v>35</v>
      </c>
      <c r="I22" s="17" t="s">
        <v>35</v>
      </c>
      <c r="J22" s="52">
        <f>C22+100</f>
        <v>2000</v>
      </c>
      <c r="K22" s="39">
        <f t="shared" ref="K22:K35" si="3">J22*0.68</f>
        <v>1360</v>
      </c>
      <c r="L22" s="16">
        <f>J22*0.81</f>
        <v>1620</v>
      </c>
      <c r="M22" s="16">
        <f t="shared" ref="M22:M35" si="4">L22-50</f>
        <v>1570</v>
      </c>
      <c r="N22" s="23">
        <f t="shared" ref="N22:N35" si="5">M22</f>
        <v>1570</v>
      </c>
      <c r="O22" s="17" t="s">
        <v>35</v>
      </c>
      <c r="P22" s="17" t="s">
        <v>35</v>
      </c>
      <c r="Q22" s="52">
        <f>J22+100</f>
        <v>2100</v>
      </c>
      <c r="R22" s="39">
        <f t="shared" ref="R22:R35" si="6">Q22*0.68</f>
        <v>1428</v>
      </c>
      <c r="S22" s="16">
        <f>Q22*0.81</f>
        <v>1701</v>
      </c>
      <c r="T22" s="16">
        <f t="shared" ref="T22:T35" si="7">S22-50</f>
        <v>1651</v>
      </c>
      <c r="U22" s="173">
        <f t="shared" ref="U22:U35" si="8">T22</f>
        <v>1651</v>
      </c>
      <c r="V22" s="12"/>
      <c r="W22" s="12"/>
      <c r="X22" s="12"/>
      <c r="Y22" s="12"/>
      <c r="Z22" s="12"/>
      <c r="AA22" s="12"/>
    </row>
    <row r="23" spans="1:27" ht="18.75">
      <c r="A23" s="178" t="s">
        <v>73</v>
      </c>
      <c r="B23" s="19" t="s">
        <v>74</v>
      </c>
      <c r="C23" s="52">
        <v>2000</v>
      </c>
      <c r="D23" s="39">
        <f t="shared" si="0"/>
        <v>1360</v>
      </c>
      <c r="E23" s="41">
        <f t="shared" ref="E23:E35" si="9">C23*0.81</f>
        <v>1620</v>
      </c>
      <c r="F23" s="16">
        <f t="shared" si="1"/>
        <v>1570</v>
      </c>
      <c r="G23" s="23">
        <f t="shared" si="2"/>
        <v>1570</v>
      </c>
      <c r="H23" s="17" t="s">
        <v>35</v>
      </c>
      <c r="I23" s="17" t="s">
        <v>35</v>
      </c>
      <c r="J23" s="52">
        <f>C23+100</f>
        <v>2100</v>
      </c>
      <c r="K23" s="39">
        <f t="shared" si="3"/>
        <v>1428</v>
      </c>
      <c r="L23" s="16">
        <f t="shared" ref="L23:L35" si="10">J23*0.81</f>
        <v>1701</v>
      </c>
      <c r="M23" s="16">
        <f t="shared" si="4"/>
        <v>1651</v>
      </c>
      <c r="N23" s="23">
        <f t="shared" si="5"/>
        <v>1651</v>
      </c>
      <c r="O23" s="17" t="s">
        <v>35</v>
      </c>
      <c r="P23" s="17" t="s">
        <v>35</v>
      </c>
      <c r="Q23" s="52">
        <f>J23+100</f>
        <v>2200</v>
      </c>
      <c r="R23" s="39">
        <f t="shared" si="6"/>
        <v>1496</v>
      </c>
      <c r="S23" s="16">
        <f t="shared" ref="S23:S35" si="11">Q23*0.81</f>
        <v>1782.0000000000002</v>
      </c>
      <c r="T23" s="16">
        <f t="shared" si="7"/>
        <v>1732.0000000000002</v>
      </c>
      <c r="U23" s="173">
        <f t="shared" si="8"/>
        <v>1732.0000000000002</v>
      </c>
      <c r="V23" s="12">
        <v>50</v>
      </c>
      <c r="W23" s="12"/>
      <c r="X23" s="12"/>
      <c r="Y23" s="12"/>
      <c r="Z23" s="12"/>
      <c r="AA23" s="12"/>
    </row>
    <row r="24" spans="1:27" ht="18.75">
      <c r="A24" s="178" t="s">
        <v>16</v>
      </c>
      <c r="B24" s="19" t="s">
        <v>76</v>
      </c>
      <c r="C24" s="52">
        <v>2050</v>
      </c>
      <c r="D24" s="39">
        <f t="shared" si="0"/>
        <v>1394</v>
      </c>
      <c r="E24" s="16">
        <f t="shared" si="9"/>
        <v>1660.5</v>
      </c>
      <c r="F24" s="16">
        <f t="shared" si="1"/>
        <v>1610.5</v>
      </c>
      <c r="G24" s="23">
        <f t="shared" si="2"/>
        <v>1610.5</v>
      </c>
      <c r="H24" s="17" t="s">
        <v>35</v>
      </c>
      <c r="I24" s="17" t="s">
        <v>35</v>
      </c>
      <c r="J24" s="42">
        <v>2185</v>
      </c>
      <c r="K24" s="39">
        <f t="shared" si="3"/>
        <v>1485.8000000000002</v>
      </c>
      <c r="L24" s="16">
        <f t="shared" si="10"/>
        <v>1769.8500000000001</v>
      </c>
      <c r="M24" s="16">
        <f t="shared" si="4"/>
        <v>1719.8500000000001</v>
      </c>
      <c r="N24" s="23">
        <f t="shared" si="5"/>
        <v>1719.8500000000001</v>
      </c>
      <c r="O24" s="17" t="s">
        <v>35</v>
      </c>
      <c r="P24" s="17" t="s">
        <v>35</v>
      </c>
      <c r="Q24" s="42">
        <v>2285</v>
      </c>
      <c r="R24" s="39">
        <f t="shared" si="6"/>
        <v>1553.8000000000002</v>
      </c>
      <c r="S24" s="16">
        <f t="shared" si="11"/>
        <v>1850.8500000000001</v>
      </c>
      <c r="T24" s="16">
        <f t="shared" si="7"/>
        <v>1800.8500000000001</v>
      </c>
      <c r="U24" s="173">
        <f t="shared" si="8"/>
        <v>1800.8500000000001</v>
      </c>
      <c r="V24" s="12">
        <v>50</v>
      </c>
      <c r="W24" s="12"/>
      <c r="X24" s="12"/>
      <c r="Y24" s="12"/>
      <c r="Z24" s="12"/>
      <c r="AA24" s="12"/>
    </row>
    <row r="25" spans="1:27" ht="18.75">
      <c r="A25" s="178" t="s">
        <v>16</v>
      </c>
      <c r="B25" s="20" t="s">
        <v>75</v>
      </c>
      <c r="C25" s="52">
        <v>2050</v>
      </c>
      <c r="D25" s="39">
        <f>C25*0.68</f>
        <v>1394</v>
      </c>
      <c r="E25" s="16">
        <f>C25*0.81</f>
        <v>1660.5</v>
      </c>
      <c r="F25" s="16">
        <f>E25-50</f>
        <v>1610.5</v>
      </c>
      <c r="G25" s="23">
        <f>F25</f>
        <v>1610.5</v>
      </c>
      <c r="H25" s="17" t="s">
        <v>35</v>
      </c>
      <c r="I25" s="17" t="s">
        <v>35</v>
      </c>
      <c r="J25" s="15">
        <v>2439</v>
      </c>
      <c r="K25" s="39">
        <f>J25*0.68</f>
        <v>1658.5200000000002</v>
      </c>
      <c r="L25" s="16">
        <f>J25*0.81</f>
        <v>1975.5900000000001</v>
      </c>
      <c r="M25" s="16">
        <f>L25-50</f>
        <v>1925.5900000000001</v>
      </c>
      <c r="N25" s="23">
        <f>M25</f>
        <v>1925.5900000000001</v>
      </c>
      <c r="O25" s="17" t="s">
        <v>35</v>
      </c>
      <c r="P25" s="17" t="s">
        <v>35</v>
      </c>
      <c r="Q25" s="15">
        <v>2539</v>
      </c>
      <c r="R25" s="39">
        <f>Q25*0.68</f>
        <v>1726.5200000000002</v>
      </c>
      <c r="S25" s="16">
        <f>Q25*0.81</f>
        <v>2056.59</v>
      </c>
      <c r="T25" s="16">
        <f>S25-50</f>
        <v>2006.5900000000001</v>
      </c>
      <c r="U25" s="173">
        <f>T25</f>
        <v>2006.5900000000001</v>
      </c>
      <c r="V25" s="12">
        <v>50</v>
      </c>
      <c r="W25" s="12"/>
      <c r="X25" s="12"/>
      <c r="Y25" s="12"/>
      <c r="Z25" s="12"/>
      <c r="AA25" s="12"/>
    </row>
    <row r="26" spans="1:27" ht="18.75">
      <c r="A26" s="179" t="s">
        <v>17</v>
      </c>
      <c r="B26" s="19" t="s">
        <v>200</v>
      </c>
      <c r="C26" s="52">
        <v>2185</v>
      </c>
      <c r="D26" s="39">
        <f t="shared" si="0"/>
        <v>1485.8000000000002</v>
      </c>
      <c r="E26" s="16">
        <f>C26*0.81</f>
        <v>1769.8500000000001</v>
      </c>
      <c r="F26" s="16">
        <f t="shared" si="1"/>
        <v>1719.8500000000001</v>
      </c>
      <c r="G26" s="23">
        <f t="shared" si="2"/>
        <v>1719.8500000000001</v>
      </c>
      <c r="H26" s="17" t="s">
        <v>35</v>
      </c>
      <c r="I26" s="17" t="s">
        <v>35</v>
      </c>
      <c r="J26" s="15">
        <v>2285</v>
      </c>
      <c r="K26" s="39">
        <f t="shared" si="3"/>
        <v>1553.8000000000002</v>
      </c>
      <c r="L26" s="16">
        <f>J26*0.81</f>
        <v>1850.8500000000001</v>
      </c>
      <c r="M26" s="16">
        <f t="shared" si="4"/>
        <v>1800.8500000000001</v>
      </c>
      <c r="N26" s="23">
        <f t="shared" si="5"/>
        <v>1800.8500000000001</v>
      </c>
      <c r="O26" s="17" t="s">
        <v>35</v>
      </c>
      <c r="P26" s="17" t="s">
        <v>35</v>
      </c>
      <c r="Q26" s="15">
        <v>2385</v>
      </c>
      <c r="R26" s="39">
        <f t="shared" si="6"/>
        <v>1621.8000000000002</v>
      </c>
      <c r="S26" s="16">
        <f>Q26*0.81</f>
        <v>1931.8500000000001</v>
      </c>
      <c r="T26" s="16">
        <f t="shared" si="7"/>
        <v>1881.8500000000001</v>
      </c>
      <c r="U26" s="173">
        <f t="shared" si="8"/>
        <v>1881.8500000000001</v>
      </c>
      <c r="V26" s="12"/>
      <c r="W26" s="12"/>
      <c r="X26" s="12"/>
      <c r="Y26" s="12"/>
      <c r="Z26" s="12"/>
      <c r="AA26" s="12"/>
    </row>
    <row r="27" spans="1:27" ht="18.75">
      <c r="A27" s="179" t="s">
        <v>17</v>
      </c>
      <c r="B27" s="19" t="s">
        <v>77</v>
      </c>
      <c r="C27" s="52">
        <v>2185</v>
      </c>
      <c r="D27" s="39">
        <f t="shared" si="0"/>
        <v>1485.8000000000002</v>
      </c>
      <c r="E27" s="16">
        <f t="shared" si="9"/>
        <v>1769.8500000000001</v>
      </c>
      <c r="F27" s="16">
        <f t="shared" si="1"/>
        <v>1719.8500000000001</v>
      </c>
      <c r="G27" s="23">
        <f t="shared" si="2"/>
        <v>1719.8500000000001</v>
      </c>
      <c r="H27" s="17" t="s">
        <v>35</v>
      </c>
      <c r="I27" s="17" t="s">
        <v>35</v>
      </c>
      <c r="J27" s="15">
        <v>2285</v>
      </c>
      <c r="K27" s="39">
        <f t="shared" si="3"/>
        <v>1553.8000000000002</v>
      </c>
      <c r="L27" s="16">
        <f t="shared" si="10"/>
        <v>1850.8500000000001</v>
      </c>
      <c r="M27" s="16">
        <f t="shared" si="4"/>
        <v>1800.8500000000001</v>
      </c>
      <c r="N27" s="23">
        <f t="shared" si="5"/>
        <v>1800.8500000000001</v>
      </c>
      <c r="O27" s="17" t="s">
        <v>35</v>
      </c>
      <c r="P27" s="17" t="s">
        <v>35</v>
      </c>
      <c r="Q27" s="15">
        <v>2385</v>
      </c>
      <c r="R27" s="39">
        <f t="shared" si="6"/>
        <v>1621.8000000000002</v>
      </c>
      <c r="S27" s="16">
        <f t="shared" si="11"/>
        <v>1931.8500000000001</v>
      </c>
      <c r="T27" s="16">
        <f t="shared" si="7"/>
        <v>1881.8500000000001</v>
      </c>
      <c r="U27" s="173">
        <f t="shared" si="8"/>
        <v>1881.8500000000001</v>
      </c>
      <c r="V27" s="12">
        <v>50</v>
      </c>
      <c r="W27" s="12"/>
      <c r="X27" s="12"/>
      <c r="Y27" s="12"/>
      <c r="Z27" s="12"/>
      <c r="AA27" s="12"/>
    </row>
    <row r="28" spans="1:27" ht="18.75">
      <c r="A28" s="178" t="s">
        <v>16</v>
      </c>
      <c r="B28" s="20" t="s">
        <v>187</v>
      </c>
      <c r="C28" s="52">
        <v>2200</v>
      </c>
      <c r="D28" s="39">
        <f t="shared" si="0"/>
        <v>1496</v>
      </c>
      <c r="E28" s="16">
        <f t="shared" si="9"/>
        <v>1782.0000000000002</v>
      </c>
      <c r="F28" s="16">
        <f t="shared" si="1"/>
        <v>1732.0000000000002</v>
      </c>
      <c r="G28" s="23">
        <f t="shared" si="2"/>
        <v>1732.0000000000002</v>
      </c>
      <c r="H28" s="17" t="s">
        <v>35</v>
      </c>
      <c r="I28" s="17" t="s">
        <v>35</v>
      </c>
      <c r="J28" s="15">
        <f t="shared" ref="J28:J35" si="12">C28+100</f>
        <v>2300</v>
      </c>
      <c r="K28" s="39">
        <f t="shared" si="3"/>
        <v>1564</v>
      </c>
      <c r="L28" s="16">
        <f t="shared" si="10"/>
        <v>1863.0000000000002</v>
      </c>
      <c r="M28" s="16">
        <f t="shared" si="4"/>
        <v>1813.0000000000002</v>
      </c>
      <c r="N28" s="23">
        <f t="shared" si="5"/>
        <v>1813.0000000000002</v>
      </c>
      <c r="O28" s="17" t="s">
        <v>35</v>
      </c>
      <c r="P28" s="17" t="s">
        <v>35</v>
      </c>
      <c r="Q28" s="15">
        <f t="shared" ref="Q28:Q35" si="13">J28+100</f>
        <v>2400</v>
      </c>
      <c r="R28" s="39">
        <f t="shared" si="6"/>
        <v>1632.0000000000002</v>
      </c>
      <c r="S28" s="16">
        <f t="shared" si="11"/>
        <v>1944.0000000000002</v>
      </c>
      <c r="T28" s="16">
        <f t="shared" si="7"/>
        <v>1894.0000000000002</v>
      </c>
      <c r="U28" s="173">
        <f t="shared" si="8"/>
        <v>1894.0000000000002</v>
      </c>
      <c r="V28" s="12">
        <v>70</v>
      </c>
      <c r="W28" s="12"/>
      <c r="X28" s="12"/>
      <c r="Y28" s="12"/>
      <c r="Z28" s="12"/>
      <c r="AA28" s="12"/>
    </row>
    <row r="29" spans="1:27" ht="18.75">
      <c r="A29" s="178" t="s">
        <v>17</v>
      </c>
      <c r="B29" s="46" t="s">
        <v>189</v>
      </c>
      <c r="C29" s="52">
        <v>2200</v>
      </c>
      <c r="D29" s="39">
        <f t="shared" si="0"/>
        <v>1496</v>
      </c>
      <c r="E29" s="16">
        <f t="shared" si="9"/>
        <v>1782.0000000000002</v>
      </c>
      <c r="F29" s="16">
        <f t="shared" si="1"/>
        <v>1732.0000000000002</v>
      </c>
      <c r="G29" s="23">
        <f t="shared" si="2"/>
        <v>1732.0000000000002</v>
      </c>
      <c r="H29" s="17" t="s">
        <v>35</v>
      </c>
      <c r="I29" s="17" t="s">
        <v>35</v>
      </c>
      <c r="J29" s="15">
        <f t="shared" si="12"/>
        <v>2300</v>
      </c>
      <c r="K29" s="39">
        <f t="shared" si="3"/>
        <v>1564</v>
      </c>
      <c r="L29" s="16">
        <f t="shared" si="10"/>
        <v>1863.0000000000002</v>
      </c>
      <c r="M29" s="16">
        <f t="shared" si="4"/>
        <v>1813.0000000000002</v>
      </c>
      <c r="N29" s="23">
        <f t="shared" si="5"/>
        <v>1813.0000000000002</v>
      </c>
      <c r="O29" s="17" t="s">
        <v>35</v>
      </c>
      <c r="P29" s="17" t="s">
        <v>35</v>
      </c>
      <c r="Q29" s="15">
        <f t="shared" si="13"/>
        <v>2400</v>
      </c>
      <c r="R29" s="39">
        <f t="shared" si="6"/>
        <v>1632.0000000000002</v>
      </c>
      <c r="S29" s="16">
        <f t="shared" si="11"/>
        <v>1944.0000000000002</v>
      </c>
      <c r="T29" s="16">
        <f t="shared" si="7"/>
        <v>1894.0000000000002</v>
      </c>
      <c r="U29" s="173">
        <f t="shared" si="8"/>
        <v>1894.0000000000002</v>
      </c>
      <c r="V29" s="12">
        <v>70</v>
      </c>
      <c r="W29" s="12"/>
      <c r="X29" s="12"/>
      <c r="Y29" s="12"/>
      <c r="Z29" s="12"/>
      <c r="AA29" s="12"/>
    </row>
    <row r="30" spans="1:27" ht="18.75">
      <c r="A30" s="178" t="s">
        <v>17</v>
      </c>
      <c r="B30" s="46" t="s">
        <v>190</v>
      </c>
      <c r="C30" s="52">
        <v>2200</v>
      </c>
      <c r="D30" s="39">
        <f t="shared" si="0"/>
        <v>1496</v>
      </c>
      <c r="E30" s="16">
        <f t="shared" si="9"/>
        <v>1782.0000000000002</v>
      </c>
      <c r="F30" s="16">
        <f t="shared" si="1"/>
        <v>1732.0000000000002</v>
      </c>
      <c r="G30" s="23">
        <f t="shared" si="2"/>
        <v>1732.0000000000002</v>
      </c>
      <c r="H30" s="17" t="s">
        <v>35</v>
      </c>
      <c r="I30" s="17" t="s">
        <v>35</v>
      </c>
      <c r="J30" s="15">
        <f t="shared" si="12"/>
        <v>2300</v>
      </c>
      <c r="K30" s="39">
        <f t="shared" si="3"/>
        <v>1564</v>
      </c>
      <c r="L30" s="16">
        <f t="shared" si="10"/>
        <v>1863.0000000000002</v>
      </c>
      <c r="M30" s="16">
        <f t="shared" si="4"/>
        <v>1813.0000000000002</v>
      </c>
      <c r="N30" s="23">
        <f t="shared" si="5"/>
        <v>1813.0000000000002</v>
      </c>
      <c r="O30" s="17" t="s">
        <v>35</v>
      </c>
      <c r="P30" s="17" t="s">
        <v>35</v>
      </c>
      <c r="Q30" s="15">
        <f t="shared" si="13"/>
        <v>2400</v>
      </c>
      <c r="R30" s="39">
        <f t="shared" si="6"/>
        <v>1632.0000000000002</v>
      </c>
      <c r="S30" s="16">
        <f t="shared" si="11"/>
        <v>1944.0000000000002</v>
      </c>
      <c r="T30" s="16">
        <f t="shared" si="7"/>
        <v>1894.0000000000002</v>
      </c>
      <c r="U30" s="173">
        <f t="shared" si="8"/>
        <v>1894.0000000000002</v>
      </c>
      <c r="V30" s="12">
        <v>70</v>
      </c>
      <c r="W30" s="12"/>
      <c r="X30" s="12"/>
      <c r="Y30" s="12"/>
      <c r="Z30" s="12"/>
      <c r="AA30" s="12"/>
    </row>
    <row r="31" spans="1:27" ht="18.75">
      <c r="A31" s="178" t="s">
        <v>17</v>
      </c>
      <c r="B31" s="46" t="s">
        <v>192</v>
      </c>
      <c r="C31" s="52">
        <v>2305</v>
      </c>
      <c r="D31" s="39">
        <f>C31*0.68</f>
        <v>1567.4</v>
      </c>
      <c r="E31" s="16">
        <f>C31*0.81</f>
        <v>1867.0500000000002</v>
      </c>
      <c r="F31" s="16">
        <f>E31-50</f>
        <v>1817.0500000000002</v>
      </c>
      <c r="G31" s="23">
        <f>F31</f>
        <v>1817.0500000000002</v>
      </c>
      <c r="H31" s="17" t="s">
        <v>35</v>
      </c>
      <c r="I31" s="17" t="s">
        <v>35</v>
      </c>
      <c r="J31" s="15">
        <f>C31+100</f>
        <v>2405</v>
      </c>
      <c r="K31" s="39">
        <f>J31*0.68</f>
        <v>1635.4</v>
      </c>
      <c r="L31" s="16">
        <f>J31*0.81</f>
        <v>1948.0500000000002</v>
      </c>
      <c r="M31" s="16">
        <f>L31-50</f>
        <v>1898.0500000000002</v>
      </c>
      <c r="N31" s="23">
        <f>M31</f>
        <v>1898.0500000000002</v>
      </c>
      <c r="O31" s="17" t="s">
        <v>35</v>
      </c>
      <c r="P31" s="17" t="s">
        <v>35</v>
      </c>
      <c r="Q31" s="15">
        <f>J31+100</f>
        <v>2505</v>
      </c>
      <c r="R31" s="39">
        <f>Q31*0.68</f>
        <v>1703.4</v>
      </c>
      <c r="S31" s="16">
        <f>Q31*0.81</f>
        <v>2029.0500000000002</v>
      </c>
      <c r="T31" s="16">
        <f>S31-50</f>
        <v>1979.0500000000002</v>
      </c>
      <c r="U31" s="173">
        <f>T31</f>
        <v>1979.0500000000002</v>
      </c>
      <c r="V31" s="12">
        <v>70</v>
      </c>
      <c r="W31" s="12"/>
      <c r="X31" s="12"/>
      <c r="Y31" s="12"/>
      <c r="Z31" s="12"/>
      <c r="AA31" s="12"/>
    </row>
    <row r="32" spans="1:27" ht="18.75">
      <c r="A32" s="178" t="s">
        <v>17</v>
      </c>
      <c r="B32" s="46" t="s">
        <v>177</v>
      </c>
      <c r="C32" s="52">
        <v>2340</v>
      </c>
      <c r="D32" s="39">
        <f t="shared" si="0"/>
        <v>1591.2</v>
      </c>
      <c r="E32" s="16">
        <f t="shared" si="9"/>
        <v>1895.4</v>
      </c>
      <c r="F32" s="16">
        <f t="shared" si="1"/>
        <v>1845.4</v>
      </c>
      <c r="G32" s="23">
        <f t="shared" si="2"/>
        <v>1845.4</v>
      </c>
      <c r="H32" s="17" t="s">
        <v>35</v>
      </c>
      <c r="I32" s="17" t="s">
        <v>35</v>
      </c>
      <c r="J32" s="15">
        <f t="shared" si="12"/>
        <v>2440</v>
      </c>
      <c r="K32" s="39">
        <f t="shared" si="3"/>
        <v>1659.2</v>
      </c>
      <c r="L32" s="16">
        <f t="shared" si="10"/>
        <v>1976.4</v>
      </c>
      <c r="M32" s="16">
        <f t="shared" si="4"/>
        <v>1926.4</v>
      </c>
      <c r="N32" s="23">
        <f t="shared" si="5"/>
        <v>1926.4</v>
      </c>
      <c r="O32" s="17" t="s">
        <v>35</v>
      </c>
      <c r="P32" s="17" t="s">
        <v>35</v>
      </c>
      <c r="Q32" s="15">
        <f t="shared" si="13"/>
        <v>2540</v>
      </c>
      <c r="R32" s="39">
        <f t="shared" si="6"/>
        <v>1727.2</v>
      </c>
      <c r="S32" s="16">
        <f t="shared" si="11"/>
        <v>2057.4</v>
      </c>
      <c r="T32" s="16">
        <f t="shared" si="7"/>
        <v>2007.4</v>
      </c>
      <c r="U32" s="173">
        <f t="shared" si="8"/>
        <v>2007.4</v>
      </c>
      <c r="V32" s="12">
        <v>70</v>
      </c>
      <c r="W32" s="12"/>
      <c r="X32" s="12"/>
      <c r="Y32" s="12"/>
      <c r="Z32" s="12"/>
      <c r="AA32" s="12"/>
    </row>
    <row r="33" spans="1:27" ht="18.75">
      <c r="A33" s="178" t="s">
        <v>17</v>
      </c>
      <c r="B33" s="46" t="s">
        <v>176</v>
      </c>
      <c r="C33" s="52">
        <v>2340</v>
      </c>
      <c r="D33" s="39">
        <f t="shared" si="0"/>
        <v>1591.2</v>
      </c>
      <c r="E33" s="16">
        <f t="shared" si="9"/>
        <v>1895.4</v>
      </c>
      <c r="F33" s="16">
        <f t="shared" si="1"/>
        <v>1845.4</v>
      </c>
      <c r="G33" s="23">
        <f t="shared" si="2"/>
        <v>1845.4</v>
      </c>
      <c r="H33" s="17" t="s">
        <v>35</v>
      </c>
      <c r="I33" s="17" t="s">
        <v>35</v>
      </c>
      <c r="J33" s="15">
        <f t="shared" si="12"/>
        <v>2440</v>
      </c>
      <c r="K33" s="39">
        <f t="shared" si="3"/>
        <v>1659.2</v>
      </c>
      <c r="L33" s="16">
        <f t="shared" si="10"/>
        <v>1976.4</v>
      </c>
      <c r="M33" s="16">
        <f t="shared" si="4"/>
        <v>1926.4</v>
      </c>
      <c r="N33" s="23">
        <f t="shared" si="5"/>
        <v>1926.4</v>
      </c>
      <c r="O33" s="17" t="s">
        <v>35</v>
      </c>
      <c r="P33" s="17" t="s">
        <v>35</v>
      </c>
      <c r="Q33" s="15">
        <f t="shared" si="13"/>
        <v>2540</v>
      </c>
      <c r="R33" s="39">
        <f t="shared" si="6"/>
        <v>1727.2</v>
      </c>
      <c r="S33" s="16">
        <f t="shared" si="11"/>
        <v>2057.4</v>
      </c>
      <c r="T33" s="16">
        <f t="shared" si="7"/>
        <v>2007.4</v>
      </c>
      <c r="U33" s="173">
        <f t="shared" si="8"/>
        <v>2007.4</v>
      </c>
      <c r="V33" s="12">
        <v>70</v>
      </c>
      <c r="W33" s="12"/>
      <c r="X33" s="12"/>
      <c r="Y33" s="12"/>
      <c r="Z33" s="12"/>
      <c r="AA33" s="12"/>
    </row>
    <row r="34" spans="1:27" ht="18.75">
      <c r="A34" s="178" t="s">
        <v>17</v>
      </c>
      <c r="B34" s="46" t="s">
        <v>188</v>
      </c>
      <c r="C34" s="52">
        <v>2340</v>
      </c>
      <c r="D34" s="39">
        <f t="shared" si="0"/>
        <v>1591.2</v>
      </c>
      <c r="E34" s="16">
        <f t="shared" si="9"/>
        <v>1895.4</v>
      </c>
      <c r="F34" s="16">
        <f t="shared" si="1"/>
        <v>1845.4</v>
      </c>
      <c r="G34" s="23">
        <f t="shared" si="2"/>
        <v>1845.4</v>
      </c>
      <c r="H34" s="17" t="s">
        <v>35</v>
      </c>
      <c r="I34" s="17" t="s">
        <v>35</v>
      </c>
      <c r="J34" s="15">
        <f t="shared" si="12"/>
        <v>2440</v>
      </c>
      <c r="K34" s="39">
        <f t="shared" si="3"/>
        <v>1659.2</v>
      </c>
      <c r="L34" s="16">
        <f t="shared" si="10"/>
        <v>1976.4</v>
      </c>
      <c r="M34" s="16">
        <f t="shared" si="4"/>
        <v>1926.4</v>
      </c>
      <c r="N34" s="23">
        <f t="shared" si="5"/>
        <v>1926.4</v>
      </c>
      <c r="O34" s="17" t="s">
        <v>35</v>
      </c>
      <c r="P34" s="17" t="s">
        <v>35</v>
      </c>
      <c r="Q34" s="15">
        <f t="shared" si="13"/>
        <v>2540</v>
      </c>
      <c r="R34" s="39">
        <f t="shared" si="6"/>
        <v>1727.2</v>
      </c>
      <c r="S34" s="16">
        <f t="shared" si="11"/>
        <v>2057.4</v>
      </c>
      <c r="T34" s="16">
        <f t="shared" si="7"/>
        <v>2007.4</v>
      </c>
      <c r="U34" s="173">
        <f t="shared" si="8"/>
        <v>2007.4</v>
      </c>
      <c r="V34" s="12">
        <v>70</v>
      </c>
      <c r="W34" s="12"/>
      <c r="X34" s="12"/>
      <c r="Y34" s="12"/>
      <c r="Z34" s="12"/>
      <c r="AA34" s="12"/>
    </row>
    <row r="35" spans="1:27" ht="19.5" thickBot="1">
      <c r="A35" s="180" t="s">
        <v>17</v>
      </c>
      <c r="B35" s="181" t="s">
        <v>191</v>
      </c>
      <c r="C35" s="182">
        <v>2445</v>
      </c>
      <c r="D35" s="183">
        <f t="shared" si="0"/>
        <v>1662.6000000000001</v>
      </c>
      <c r="E35" s="184">
        <f t="shared" si="9"/>
        <v>1980.45</v>
      </c>
      <c r="F35" s="184">
        <f t="shared" si="1"/>
        <v>1930.45</v>
      </c>
      <c r="G35" s="185">
        <f t="shared" si="2"/>
        <v>1930.45</v>
      </c>
      <c r="H35" s="186" t="s">
        <v>35</v>
      </c>
      <c r="I35" s="186" t="s">
        <v>35</v>
      </c>
      <c r="J35" s="187">
        <f t="shared" si="12"/>
        <v>2545</v>
      </c>
      <c r="K35" s="183">
        <f t="shared" si="3"/>
        <v>1730.6000000000001</v>
      </c>
      <c r="L35" s="184">
        <f t="shared" si="10"/>
        <v>2061.4500000000003</v>
      </c>
      <c r="M35" s="184">
        <f t="shared" si="4"/>
        <v>2011.4500000000003</v>
      </c>
      <c r="N35" s="185">
        <f t="shared" si="5"/>
        <v>2011.4500000000003</v>
      </c>
      <c r="O35" s="186" t="s">
        <v>35</v>
      </c>
      <c r="P35" s="186" t="s">
        <v>35</v>
      </c>
      <c r="Q35" s="187">
        <f t="shared" si="13"/>
        <v>2645</v>
      </c>
      <c r="R35" s="183">
        <f t="shared" si="6"/>
        <v>1798.6000000000001</v>
      </c>
      <c r="S35" s="184">
        <f t="shared" si="11"/>
        <v>2142.4500000000003</v>
      </c>
      <c r="T35" s="184">
        <f t="shared" si="7"/>
        <v>2092.4500000000003</v>
      </c>
      <c r="U35" s="188">
        <f t="shared" si="8"/>
        <v>2092.4500000000003</v>
      </c>
      <c r="V35" s="12">
        <v>70</v>
      </c>
      <c r="W35" s="12"/>
      <c r="X35" s="12"/>
      <c r="Y35" s="12"/>
      <c r="Z35" s="12"/>
      <c r="AA35" s="12"/>
    </row>
    <row r="36" spans="1:27" ht="1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ht="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27" ht="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 ht="1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 ht="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ht="1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ht="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 ht="1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 ht="1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 ht="1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 ht="1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ht="1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ht="1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ht="1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ht="1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ht="1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ht="1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ht="1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ht="1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ht="1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ht="1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ht="1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 ht="1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ht="1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ht="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ht="1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 ht="1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ht="1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 ht="1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 ht="1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 ht="1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 ht="1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 ht="1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ht="1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ht="1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 ht="1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 ht="1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spans="1:27" ht="1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7" ht="1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ht="1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spans="1:27" ht="1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ht="1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 ht="1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ht="1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</sheetData>
  <mergeCells count="23">
    <mergeCell ref="A5:G5"/>
    <mergeCell ref="A17:Q17"/>
    <mergeCell ref="A21:U21"/>
    <mergeCell ref="A19:U19"/>
    <mergeCell ref="Q11:U11"/>
    <mergeCell ref="C12:D12"/>
    <mergeCell ref="J12:K12"/>
    <mergeCell ref="A8:U8"/>
    <mergeCell ref="A11:A13"/>
    <mergeCell ref="B11:B13"/>
    <mergeCell ref="J11:P11"/>
    <mergeCell ref="C11:I11"/>
    <mergeCell ref="A6:U6"/>
    <mergeCell ref="A1:Q1"/>
    <mergeCell ref="A2:Q2"/>
    <mergeCell ref="A3:Q3"/>
    <mergeCell ref="A4:Q4"/>
    <mergeCell ref="A9:U9"/>
    <mergeCell ref="A10:U10"/>
    <mergeCell ref="Q12:R12"/>
    <mergeCell ref="O12:P12"/>
    <mergeCell ref="A14:Q14"/>
    <mergeCell ref="H12:I12"/>
  </mergeCells>
  <phoneticPr fontId="0" type="noConversion"/>
  <pageMargins left="0.61" right="0.6" top="0.43" bottom="1" header="0.21" footer="0.5"/>
  <pageSetup paperSize="9" scale="3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1"/>
  <sheetViews>
    <sheetView tabSelected="1" zoomScale="75" zoomScaleNormal="75" zoomScaleSheetLayoutView="75" workbookViewId="0">
      <selection activeCell="H5" sqref="H5"/>
    </sheetView>
  </sheetViews>
  <sheetFormatPr defaultRowHeight="12.75"/>
  <cols>
    <col min="1" max="1" width="16" customWidth="1"/>
    <col min="2" max="2" width="34.28515625" customWidth="1"/>
    <col min="3" max="3" width="16.7109375" customWidth="1"/>
    <col min="4" max="4" width="14.7109375" customWidth="1"/>
    <col min="5" max="5" width="17.5703125" customWidth="1"/>
    <col min="6" max="6" width="13.7109375" customWidth="1"/>
    <col min="7" max="7" width="15.85546875" customWidth="1"/>
    <col min="8" max="8" width="17" customWidth="1"/>
  </cols>
  <sheetData>
    <row r="1" spans="1:9" ht="20.25" customHeight="1">
      <c r="A1" s="127" t="s">
        <v>204</v>
      </c>
      <c r="B1" s="128"/>
      <c r="C1" s="128"/>
      <c r="D1" s="128"/>
      <c r="E1" s="128"/>
      <c r="F1" s="128"/>
      <c r="G1" s="128"/>
      <c r="H1" s="129"/>
      <c r="I1" s="91"/>
    </row>
    <row r="2" spans="1:9" ht="14.25" customHeight="1">
      <c r="A2" s="130" t="s">
        <v>205</v>
      </c>
      <c r="B2" s="131"/>
      <c r="C2" s="131"/>
      <c r="D2" s="131"/>
      <c r="E2" s="131"/>
      <c r="F2" s="131"/>
      <c r="G2" s="131"/>
      <c r="H2" s="132"/>
      <c r="I2" s="91"/>
    </row>
    <row r="3" spans="1:9" ht="15.75" customHeight="1">
      <c r="A3" s="130" t="s">
        <v>206</v>
      </c>
      <c r="B3" s="131"/>
      <c r="C3" s="131"/>
      <c r="D3" s="131"/>
      <c r="E3" s="131"/>
      <c r="F3" s="131"/>
      <c r="G3" s="131"/>
      <c r="H3" s="132"/>
      <c r="I3" s="91"/>
    </row>
    <row r="4" spans="1:9" ht="18" customHeight="1">
      <c r="A4" s="130" t="s">
        <v>207</v>
      </c>
      <c r="B4" s="131"/>
      <c r="C4" s="131"/>
      <c r="D4" s="131"/>
      <c r="E4" s="131"/>
      <c r="F4" s="131"/>
      <c r="G4" s="131"/>
      <c r="H4" s="132"/>
      <c r="I4" s="91"/>
    </row>
    <row r="5" spans="1:9" ht="18">
      <c r="A5" s="130"/>
      <c r="B5" s="131"/>
      <c r="C5" s="131"/>
      <c r="D5" s="131"/>
      <c r="E5" s="131"/>
      <c r="F5" s="131"/>
      <c r="G5" s="131"/>
      <c r="H5" s="132"/>
      <c r="I5" s="91"/>
    </row>
    <row r="6" spans="1:9" ht="18">
      <c r="A6" s="133"/>
      <c r="B6" s="134"/>
      <c r="C6" s="134"/>
      <c r="D6" s="134"/>
      <c r="E6" s="134"/>
      <c r="F6" s="134"/>
      <c r="G6" s="134"/>
      <c r="H6" s="132"/>
      <c r="I6" s="91"/>
    </row>
    <row r="7" spans="1:9" ht="18.75">
      <c r="A7" s="135"/>
      <c r="B7" s="92"/>
      <c r="C7" s="136"/>
      <c r="D7" s="136"/>
      <c r="E7" s="136"/>
      <c r="F7" s="136"/>
      <c r="G7" s="136"/>
      <c r="H7" s="132"/>
      <c r="I7" s="91"/>
    </row>
    <row r="8" spans="1:9" ht="4.5" customHeight="1">
      <c r="A8" s="135"/>
      <c r="B8" s="92"/>
      <c r="C8" s="136"/>
      <c r="D8" s="136"/>
      <c r="E8" s="136"/>
      <c r="F8" s="136"/>
      <c r="G8" s="136"/>
      <c r="H8" s="132"/>
      <c r="I8" s="91"/>
    </row>
    <row r="9" spans="1:9" ht="19.5" customHeight="1">
      <c r="A9" s="137" t="s">
        <v>106</v>
      </c>
      <c r="B9" s="93"/>
      <c r="C9" s="93"/>
      <c r="D9" s="93"/>
      <c r="E9" s="93"/>
      <c r="F9" s="93"/>
      <c r="G9" s="93"/>
      <c r="H9" s="138"/>
      <c r="I9" s="91"/>
    </row>
    <row r="10" spans="1:9" ht="19.5" customHeight="1">
      <c r="A10" s="137" t="s">
        <v>108</v>
      </c>
      <c r="B10" s="93"/>
      <c r="C10" s="93"/>
      <c r="D10" s="93"/>
      <c r="E10" s="93"/>
      <c r="F10" s="93"/>
      <c r="G10" s="93"/>
      <c r="H10" s="138"/>
      <c r="I10" s="91"/>
    </row>
    <row r="11" spans="1:9" ht="18.75">
      <c r="A11" s="139" t="s">
        <v>186</v>
      </c>
      <c r="B11" s="94"/>
      <c r="C11" s="94"/>
      <c r="D11" s="94"/>
      <c r="E11" s="94"/>
      <c r="F11" s="94"/>
      <c r="G11" s="94"/>
      <c r="H11" s="140"/>
      <c r="I11" s="91"/>
    </row>
    <row r="12" spans="1:9" ht="18.75" customHeight="1">
      <c r="A12" s="141" t="s">
        <v>15</v>
      </c>
      <c r="B12" s="95" t="s">
        <v>14</v>
      </c>
      <c r="C12" s="95" t="s">
        <v>18</v>
      </c>
      <c r="D12" s="95"/>
      <c r="E12" s="95"/>
      <c r="F12" s="95" t="s">
        <v>6</v>
      </c>
      <c r="G12" s="95"/>
      <c r="H12" s="142"/>
      <c r="I12" s="91"/>
    </row>
    <row r="13" spans="1:9" ht="56.25" customHeight="1">
      <c r="A13" s="141"/>
      <c r="B13" s="95"/>
      <c r="C13" s="73" t="s">
        <v>99</v>
      </c>
      <c r="D13" s="73"/>
      <c r="E13" s="57" t="s">
        <v>97</v>
      </c>
      <c r="F13" s="73" t="s">
        <v>98</v>
      </c>
      <c r="G13" s="73"/>
      <c r="H13" s="143" t="s">
        <v>124</v>
      </c>
      <c r="I13" s="91"/>
    </row>
    <row r="14" spans="1:9" ht="31.5" customHeight="1">
      <c r="A14" s="141"/>
      <c r="B14" s="95"/>
      <c r="C14" s="57" t="s">
        <v>0</v>
      </c>
      <c r="D14" s="57" t="s">
        <v>1</v>
      </c>
      <c r="E14" s="57" t="s">
        <v>1</v>
      </c>
      <c r="F14" s="57" t="s">
        <v>0</v>
      </c>
      <c r="G14" s="57" t="s">
        <v>1</v>
      </c>
      <c r="H14" s="143" t="s">
        <v>1</v>
      </c>
      <c r="I14" s="91"/>
    </row>
    <row r="15" spans="1:9" ht="18.75">
      <c r="A15" s="144" t="s">
        <v>70</v>
      </c>
      <c r="B15" s="81"/>
      <c r="C15" s="81"/>
      <c r="D15" s="81"/>
      <c r="E15" s="81"/>
      <c r="F15" s="81"/>
      <c r="G15" s="81"/>
      <c r="H15" s="145"/>
      <c r="I15" s="91"/>
    </row>
    <row r="16" spans="1:9" ht="36">
      <c r="A16" s="146" t="s">
        <v>95</v>
      </c>
      <c r="B16" s="96" t="s">
        <v>81</v>
      </c>
      <c r="C16" s="97">
        <v>2852</v>
      </c>
      <c r="D16" s="98">
        <f>C16*0.41</f>
        <v>1169.32</v>
      </c>
      <c r="E16" s="99">
        <v>1186</v>
      </c>
      <c r="F16" s="97">
        <v>2957</v>
      </c>
      <c r="G16" s="98">
        <f>F16*0.41</f>
        <v>1212.3699999999999</v>
      </c>
      <c r="H16" s="147">
        <v>1238</v>
      </c>
      <c r="I16" s="100"/>
    </row>
    <row r="17" spans="1:9" ht="18">
      <c r="A17" s="146" t="s">
        <v>95</v>
      </c>
      <c r="B17" s="96" t="s">
        <v>82</v>
      </c>
      <c r="C17" s="97">
        <v>3186</v>
      </c>
      <c r="D17" s="98">
        <v>1234</v>
      </c>
      <c r="E17" s="99">
        <v>1269</v>
      </c>
      <c r="F17" s="97">
        <v>3291</v>
      </c>
      <c r="G17" s="98">
        <f t="shared" ref="G17:G29" si="0">F17*0.41</f>
        <v>1349.31</v>
      </c>
      <c r="H17" s="147">
        <v>1322</v>
      </c>
      <c r="I17" s="100"/>
    </row>
    <row r="18" spans="1:9" ht="36">
      <c r="A18" s="146" t="s">
        <v>95</v>
      </c>
      <c r="B18" s="96" t="s">
        <v>83</v>
      </c>
      <c r="C18" s="97">
        <v>3230</v>
      </c>
      <c r="D18" s="98">
        <f t="shared" ref="D18:D29" si="1">C18*0.41</f>
        <v>1324.3</v>
      </c>
      <c r="E18" s="99">
        <v>1280</v>
      </c>
      <c r="F18" s="97">
        <v>3335</v>
      </c>
      <c r="G18" s="98">
        <f t="shared" si="0"/>
        <v>1367.35</v>
      </c>
      <c r="H18" s="147">
        <v>1333</v>
      </c>
      <c r="I18" s="100"/>
    </row>
    <row r="19" spans="1:9" ht="18">
      <c r="A19" s="146" t="s">
        <v>95</v>
      </c>
      <c r="B19" s="96" t="s">
        <v>84</v>
      </c>
      <c r="C19" s="97">
        <v>3186</v>
      </c>
      <c r="D19" s="98">
        <f t="shared" si="1"/>
        <v>1306.26</v>
      </c>
      <c r="E19" s="99">
        <v>1269</v>
      </c>
      <c r="F19" s="97">
        <v>3291</v>
      </c>
      <c r="G19" s="98">
        <f t="shared" si="0"/>
        <v>1349.31</v>
      </c>
      <c r="H19" s="147">
        <v>1322</v>
      </c>
      <c r="I19" s="100"/>
    </row>
    <row r="20" spans="1:9" ht="36">
      <c r="A20" s="148" t="s">
        <v>96</v>
      </c>
      <c r="B20" s="101" t="s">
        <v>85</v>
      </c>
      <c r="C20" s="102">
        <v>2030</v>
      </c>
      <c r="D20" s="103">
        <f t="shared" si="1"/>
        <v>832.3</v>
      </c>
      <c r="E20" s="102">
        <v>873</v>
      </c>
      <c r="F20" s="102">
        <v>2135</v>
      </c>
      <c r="G20" s="103">
        <f t="shared" si="0"/>
        <v>875.34999999999991</v>
      </c>
      <c r="H20" s="149">
        <v>924</v>
      </c>
      <c r="I20" s="100"/>
    </row>
    <row r="21" spans="1:9" ht="18">
      <c r="A21" s="146" t="s">
        <v>95</v>
      </c>
      <c r="B21" s="96" t="s">
        <v>86</v>
      </c>
      <c r="C21" s="97">
        <v>2852</v>
      </c>
      <c r="D21" s="98">
        <f t="shared" si="1"/>
        <v>1169.32</v>
      </c>
      <c r="E21" s="99">
        <v>1186</v>
      </c>
      <c r="F21" s="97">
        <v>2957</v>
      </c>
      <c r="G21" s="98">
        <f t="shared" si="0"/>
        <v>1212.3699999999999</v>
      </c>
      <c r="H21" s="147">
        <v>1238</v>
      </c>
      <c r="I21" s="100"/>
    </row>
    <row r="22" spans="1:9" ht="18">
      <c r="A22" s="146" t="s">
        <v>95</v>
      </c>
      <c r="B22" s="96" t="s">
        <v>87</v>
      </c>
      <c r="C22" s="97">
        <v>2986</v>
      </c>
      <c r="D22" s="98">
        <f t="shared" si="1"/>
        <v>1224.26</v>
      </c>
      <c r="E22" s="99">
        <v>1219</v>
      </c>
      <c r="F22" s="97">
        <v>3091</v>
      </c>
      <c r="G22" s="98">
        <f t="shared" si="0"/>
        <v>1267.31</v>
      </c>
      <c r="H22" s="147">
        <v>1272</v>
      </c>
      <c r="I22" s="100"/>
    </row>
    <row r="23" spans="1:9" ht="18">
      <c r="A23" s="148" t="s">
        <v>95</v>
      </c>
      <c r="B23" s="101" t="s">
        <v>88</v>
      </c>
      <c r="C23" s="102">
        <v>1900</v>
      </c>
      <c r="D23" s="103">
        <f t="shared" si="1"/>
        <v>779</v>
      </c>
      <c r="E23" s="102">
        <v>850</v>
      </c>
      <c r="F23" s="102">
        <v>2005</v>
      </c>
      <c r="G23" s="103">
        <f t="shared" si="0"/>
        <v>822.05</v>
      </c>
      <c r="H23" s="149">
        <v>900</v>
      </c>
      <c r="I23" s="100"/>
    </row>
    <row r="24" spans="1:9" ht="18">
      <c r="A24" s="146" t="s">
        <v>95</v>
      </c>
      <c r="B24" s="96" t="s">
        <v>89</v>
      </c>
      <c r="C24" s="97">
        <v>2852</v>
      </c>
      <c r="D24" s="98">
        <f t="shared" si="1"/>
        <v>1169.32</v>
      </c>
      <c r="E24" s="99">
        <v>1186</v>
      </c>
      <c r="F24" s="97">
        <v>2957</v>
      </c>
      <c r="G24" s="98">
        <f t="shared" si="0"/>
        <v>1212.3699999999999</v>
      </c>
      <c r="H24" s="147">
        <v>1238</v>
      </c>
      <c r="I24" s="100"/>
    </row>
    <row r="25" spans="1:9" ht="36">
      <c r="A25" s="146" t="s">
        <v>95</v>
      </c>
      <c r="B25" s="96" t="s">
        <v>90</v>
      </c>
      <c r="C25" s="97">
        <v>2986</v>
      </c>
      <c r="D25" s="98">
        <f t="shared" si="1"/>
        <v>1224.26</v>
      </c>
      <c r="E25" s="99">
        <v>1219</v>
      </c>
      <c r="F25" s="97">
        <v>3091</v>
      </c>
      <c r="G25" s="98">
        <f t="shared" si="0"/>
        <v>1267.31</v>
      </c>
      <c r="H25" s="147">
        <v>1272</v>
      </c>
      <c r="I25" s="100"/>
    </row>
    <row r="26" spans="1:9" ht="18">
      <c r="A26" s="148" t="s">
        <v>95</v>
      </c>
      <c r="B26" s="101" t="s">
        <v>91</v>
      </c>
      <c r="C26" s="102">
        <v>2100</v>
      </c>
      <c r="D26" s="103">
        <f t="shared" si="1"/>
        <v>861</v>
      </c>
      <c r="E26" s="102">
        <v>915</v>
      </c>
      <c r="F26" s="102">
        <v>2205</v>
      </c>
      <c r="G26" s="103">
        <f t="shared" si="0"/>
        <v>904.05</v>
      </c>
      <c r="H26" s="149">
        <v>966</v>
      </c>
      <c r="I26" s="100"/>
    </row>
    <row r="27" spans="1:9" ht="36">
      <c r="A27" s="146" t="s">
        <v>95</v>
      </c>
      <c r="B27" s="96" t="s">
        <v>92</v>
      </c>
      <c r="C27" s="97">
        <v>2852</v>
      </c>
      <c r="D27" s="98">
        <f t="shared" si="1"/>
        <v>1169.32</v>
      </c>
      <c r="E27" s="99">
        <v>1186</v>
      </c>
      <c r="F27" s="97">
        <v>2957</v>
      </c>
      <c r="G27" s="98">
        <f t="shared" si="0"/>
        <v>1212.3699999999999</v>
      </c>
      <c r="H27" s="147">
        <v>1238</v>
      </c>
      <c r="I27" s="100"/>
    </row>
    <row r="28" spans="1:9" ht="36">
      <c r="A28" s="146" t="s">
        <v>95</v>
      </c>
      <c r="B28" s="96" t="s">
        <v>93</v>
      </c>
      <c r="C28" s="97">
        <v>2852</v>
      </c>
      <c r="D28" s="98">
        <f t="shared" si="1"/>
        <v>1169.32</v>
      </c>
      <c r="E28" s="99">
        <v>1186</v>
      </c>
      <c r="F28" s="97">
        <v>2957</v>
      </c>
      <c r="G28" s="98">
        <f t="shared" si="0"/>
        <v>1212.3699999999999</v>
      </c>
      <c r="H28" s="147">
        <v>1238</v>
      </c>
      <c r="I28" s="100"/>
    </row>
    <row r="29" spans="1:9" ht="18.75" thickBot="1">
      <c r="A29" s="150" t="s">
        <v>96</v>
      </c>
      <c r="B29" s="151" t="s">
        <v>94</v>
      </c>
      <c r="C29" s="152">
        <v>2763</v>
      </c>
      <c r="D29" s="153">
        <f t="shared" si="1"/>
        <v>1132.83</v>
      </c>
      <c r="E29" s="154">
        <v>1164</v>
      </c>
      <c r="F29" s="152">
        <v>2868</v>
      </c>
      <c r="G29" s="153">
        <f t="shared" si="0"/>
        <v>1175.8799999999999</v>
      </c>
      <c r="H29" s="155">
        <v>1216</v>
      </c>
      <c r="I29" s="100"/>
    </row>
    <row r="30" spans="1:9" ht="18">
      <c r="A30" s="91"/>
      <c r="B30" s="91"/>
      <c r="C30" s="91"/>
      <c r="D30" s="91"/>
      <c r="E30" s="91"/>
      <c r="F30" s="91"/>
      <c r="G30" s="91"/>
      <c r="H30" s="91"/>
      <c r="I30" s="91"/>
    </row>
    <row r="31" spans="1:9" ht="18">
      <c r="A31" s="91"/>
      <c r="B31" s="91"/>
      <c r="C31" s="91"/>
      <c r="D31" s="91"/>
      <c r="E31" s="91"/>
      <c r="F31" s="91"/>
      <c r="G31" s="91"/>
      <c r="H31" s="91"/>
      <c r="I31" s="91"/>
    </row>
  </sheetData>
  <mergeCells count="16">
    <mergeCell ref="A3:G3"/>
    <mergeCell ref="A4:G4"/>
    <mergeCell ref="A5:G5"/>
    <mergeCell ref="A6:G6"/>
    <mergeCell ref="A15:H15"/>
    <mergeCell ref="A9:H9"/>
    <mergeCell ref="A10:H10"/>
    <mergeCell ref="A11:H11"/>
    <mergeCell ref="C12:E12"/>
    <mergeCell ref="A1:G1"/>
    <mergeCell ref="A2:G2"/>
    <mergeCell ref="F12:H12"/>
    <mergeCell ref="A12:A14"/>
    <mergeCell ref="B12:B14"/>
    <mergeCell ref="C13:D13"/>
    <mergeCell ref="F13:G13"/>
  </mergeCells>
  <phoneticPr fontId="7" type="noConversion"/>
  <pageMargins left="2.4300000000000002" right="0.74803149606299213" top="0.43307086614173229" bottom="0.98425196850393704" header="0.39370078740157483" footer="0.51181102362204722"/>
  <pageSetup paperSize="9" scale="6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Q33"/>
  <sheetViews>
    <sheetView view="pageBreakPreview" topLeftCell="A28" workbookViewId="0">
      <selection activeCell="K8" sqref="K8"/>
    </sheetView>
  </sheetViews>
  <sheetFormatPr defaultRowHeight="12.75"/>
  <cols>
    <col min="1" max="1" width="23.42578125" customWidth="1"/>
  </cols>
  <sheetData>
    <row r="1" spans="1:17">
      <c r="A1" s="104"/>
      <c r="B1" s="105"/>
      <c r="C1" s="105"/>
      <c r="D1" s="105"/>
      <c r="E1" s="105"/>
      <c r="F1" s="105"/>
      <c r="G1" s="106"/>
    </row>
    <row r="2" spans="1:17" ht="21" customHeight="1">
      <c r="A2" s="107" t="s">
        <v>50</v>
      </c>
      <c r="B2" s="87"/>
      <c r="C2" s="87"/>
      <c r="D2" s="87"/>
      <c r="E2" s="87"/>
      <c r="F2" s="87"/>
      <c r="G2" s="108"/>
      <c r="H2" s="6"/>
      <c r="I2" s="6"/>
      <c r="J2" s="6"/>
      <c r="K2" s="6"/>
      <c r="L2" s="6"/>
      <c r="M2" s="6"/>
      <c r="N2" s="6"/>
      <c r="O2" s="6"/>
      <c r="P2" s="6"/>
    </row>
    <row r="3" spans="1:17" ht="21" customHeight="1">
      <c r="A3" s="109" t="s">
        <v>51</v>
      </c>
      <c r="B3" s="84"/>
      <c r="C3" s="84"/>
      <c r="D3" s="84"/>
      <c r="E3" s="84"/>
      <c r="F3" s="84"/>
      <c r="G3" s="110"/>
      <c r="H3" s="6"/>
      <c r="I3" s="6"/>
      <c r="J3" s="6"/>
      <c r="K3" s="6"/>
      <c r="L3" s="6"/>
      <c r="M3" s="6"/>
      <c r="N3" s="6"/>
      <c r="O3" s="6"/>
      <c r="P3" s="6"/>
    </row>
    <row r="4" spans="1:17" ht="33.75">
      <c r="A4" s="111" t="s">
        <v>25</v>
      </c>
      <c r="B4" s="59" t="s">
        <v>26</v>
      </c>
      <c r="C4" s="59" t="s">
        <v>27</v>
      </c>
      <c r="D4" s="83" t="s">
        <v>28</v>
      </c>
      <c r="E4" s="83"/>
      <c r="F4" s="83" t="s">
        <v>29</v>
      </c>
      <c r="G4" s="112"/>
    </row>
    <row r="5" spans="1:17" ht="29.25" customHeight="1">
      <c r="A5" s="113" t="s">
        <v>3</v>
      </c>
      <c r="B5" s="60">
        <v>20</v>
      </c>
      <c r="C5" s="60" t="s">
        <v>30</v>
      </c>
      <c r="D5" s="86" t="s">
        <v>31</v>
      </c>
      <c r="E5" s="86"/>
      <c r="F5" s="86" t="s">
        <v>32</v>
      </c>
      <c r="G5" s="114"/>
    </row>
    <row r="6" spans="1:17" ht="30" customHeight="1">
      <c r="A6" s="113" t="s">
        <v>4</v>
      </c>
      <c r="B6" s="60">
        <v>40</v>
      </c>
      <c r="C6" s="60" t="s">
        <v>33</v>
      </c>
      <c r="D6" s="86" t="s">
        <v>34</v>
      </c>
      <c r="E6" s="86"/>
      <c r="F6" s="86" t="s">
        <v>32</v>
      </c>
      <c r="G6" s="114"/>
    </row>
    <row r="7" spans="1:17" ht="30">
      <c r="A7" s="113" t="s">
        <v>5</v>
      </c>
      <c r="B7" s="60">
        <v>30</v>
      </c>
      <c r="C7" s="60" t="s">
        <v>35</v>
      </c>
      <c r="D7" s="86" t="s">
        <v>36</v>
      </c>
      <c r="E7" s="86"/>
      <c r="F7" s="86" t="s">
        <v>37</v>
      </c>
      <c r="G7" s="114"/>
    </row>
    <row r="8" spans="1:17" ht="30">
      <c r="A8" s="113" t="s">
        <v>8</v>
      </c>
      <c r="B8" s="60">
        <v>17</v>
      </c>
      <c r="C8" s="60" t="s">
        <v>38</v>
      </c>
      <c r="D8" s="86" t="s">
        <v>39</v>
      </c>
      <c r="E8" s="86"/>
      <c r="F8" s="86" t="s">
        <v>40</v>
      </c>
      <c r="G8" s="114"/>
    </row>
    <row r="9" spans="1:17" ht="30" customHeight="1">
      <c r="A9" s="113" t="s">
        <v>9</v>
      </c>
      <c r="B9" s="60">
        <v>34</v>
      </c>
      <c r="C9" s="60" t="s">
        <v>41</v>
      </c>
      <c r="D9" s="86" t="s">
        <v>42</v>
      </c>
      <c r="E9" s="86"/>
      <c r="F9" s="86" t="s">
        <v>40</v>
      </c>
      <c r="G9" s="114"/>
    </row>
    <row r="10" spans="1:17" ht="30">
      <c r="A10" s="113" t="s">
        <v>10</v>
      </c>
      <c r="B10" s="60">
        <v>30</v>
      </c>
      <c r="C10" s="60" t="s">
        <v>35</v>
      </c>
      <c r="D10" s="86" t="s">
        <v>43</v>
      </c>
      <c r="E10" s="86"/>
      <c r="F10" s="86" t="s">
        <v>44</v>
      </c>
      <c r="G10" s="114"/>
    </row>
    <row r="11" spans="1:17" ht="30">
      <c r="A11" s="113" t="s">
        <v>11</v>
      </c>
      <c r="B11" s="60">
        <v>15</v>
      </c>
      <c r="C11" s="60" t="s">
        <v>38</v>
      </c>
      <c r="D11" s="86" t="s">
        <v>45</v>
      </c>
      <c r="E11" s="86"/>
      <c r="F11" s="86" t="s">
        <v>46</v>
      </c>
      <c r="G11" s="114"/>
    </row>
    <row r="12" spans="1:17" ht="30">
      <c r="A12" s="113" t="s">
        <v>12</v>
      </c>
      <c r="B12" s="60">
        <v>30</v>
      </c>
      <c r="C12" s="60" t="s">
        <v>41</v>
      </c>
      <c r="D12" s="86" t="s">
        <v>47</v>
      </c>
      <c r="E12" s="86"/>
      <c r="F12" s="86" t="s">
        <v>46</v>
      </c>
      <c r="G12" s="114"/>
    </row>
    <row r="13" spans="1:17" ht="30">
      <c r="A13" s="113" t="s">
        <v>13</v>
      </c>
      <c r="B13" s="60">
        <v>30</v>
      </c>
      <c r="C13" s="60" t="s">
        <v>35</v>
      </c>
      <c r="D13" s="86" t="s">
        <v>48</v>
      </c>
      <c r="E13" s="86"/>
      <c r="F13" s="86" t="s">
        <v>49</v>
      </c>
      <c r="G13" s="114"/>
    </row>
    <row r="14" spans="1:17">
      <c r="A14" s="115"/>
      <c r="B14" s="85"/>
      <c r="C14" s="85"/>
      <c r="D14" s="85"/>
      <c r="E14" s="85"/>
      <c r="F14" s="85"/>
      <c r="G14" s="116"/>
    </row>
    <row r="15" spans="1:17" ht="21" customHeight="1">
      <c r="A15" s="109" t="s">
        <v>52</v>
      </c>
      <c r="B15" s="84"/>
      <c r="C15" s="84"/>
      <c r="D15" s="84"/>
      <c r="E15" s="84"/>
      <c r="F15" s="84"/>
      <c r="G15" s="110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ht="33.75">
      <c r="A16" s="111" t="s">
        <v>25</v>
      </c>
      <c r="B16" s="59" t="s">
        <v>26</v>
      </c>
      <c r="C16" s="59" t="s">
        <v>27</v>
      </c>
      <c r="D16" s="83" t="s">
        <v>28</v>
      </c>
      <c r="E16" s="83"/>
      <c r="F16" s="83" t="s">
        <v>29</v>
      </c>
      <c r="G16" s="112"/>
    </row>
    <row r="17" spans="1:8" ht="30">
      <c r="A17" s="117" t="s">
        <v>164</v>
      </c>
      <c r="B17" s="58">
        <v>30</v>
      </c>
      <c r="C17" s="58" t="s">
        <v>53</v>
      </c>
      <c r="D17" s="82" t="s">
        <v>54</v>
      </c>
      <c r="E17" s="82"/>
      <c r="F17" s="82" t="s">
        <v>55</v>
      </c>
      <c r="G17" s="118"/>
    </row>
    <row r="18" spans="1:8" ht="30">
      <c r="A18" s="117" t="s">
        <v>165</v>
      </c>
      <c r="B18" s="58">
        <v>22</v>
      </c>
      <c r="C18" s="58" t="s">
        <v>53</v>
      </c>
      <c r="D18" s="82" t="s">
        <v>56</v>
      </c>
      <c r="E18" s="82"/>
      <c r="F18" s="82" t="s">
        <v>57</v>
      </c>
      <c r="G18" s="118"/>
    </row>
    <row r="19" spans="1:8" ht="30">
      <c r="A19" s="117" t="s">
        <v>166</v>
      </c>
      <c r="B19" s="58">
        <v>17</v>
      </c>
      <c r="C19" s="58" t="s">
        <v>53</v>
      </c>
      <c r="D19" s="82" t="s">
        <v>58</v>
      </c>
      <c r="E19" s="82"/>
      <c r="F19" s="82" t="s">
        <v>59</v>
      </c>
      <c r="G19" s="118"/>
    </row>
    <row r="20" spans="1:8" ht="30">
      <c r="A20" s="117" t="s">
        <v>167</v>
      </c>
      <c r="B20" s="58">
        <v>24</v>
      </c>
      <c r="C20" s="58" t="s">
        <v>60</v>
      </c>
      <c r="D20" s="82" t="s">
        <v>61</v>
      </c>
      <c r="E20" s="82"/>
      <c r="F20" s="82" t="s">
        <v>62</v>
      </c>
      <c r="G20" s="118"/>
    </row>
    <row r="21" spans="1:8" ht="30">
      <c r="A21" s="117" t="s">
        <v>168</v>
      </c>
      <c r="B21" s="58">
        <v>60</v>
      </c>
      <c r="C21" s="58" t="s">
        <v>63</v>
      </c>
      <c r="D21" s="82" t="s">
        <v>43</v>
      </c>
      <c r="E21" s="82"/>
      <c r="F21" s="82" t="s">
        <v>64</v>
      </c>
      <c r="G21" s="118"/>
    </row>
    <row r="22" spans="1:8" ht="30">
      <c r="A22" s="117" t="s">
        <v>169</v>
      </c>
      <c r="B22" s="58">
        <v>60</v>
      </c>
      <c r="C22" s="58" t="s">
        <v>65</v>
      </c>
      <c r="D22" s="82" t="s">
        <v>66</v>
      </c>
      <c r="E22" s="82"/>
      <c r="F22" s="82" t="s">
        <v>67</v>
      </c>
      <c r="G22" s="118"/>
    </row>
    <row r="23" spans="1:8">
      <c r="A23" s="115"/>
      <c r="B23" s="85"/>
      <c r="C23" s="85"/>
      <c r="D23" s="85"/>
      <c r="E23" s="85"/>
      <c r="F23" s="85"/>
      <c r="G23" s="116"/>
    </row>
    <row r="24" spans="1:8" ht="15.75" customHeight="1">
      <c r="A24" s="109" t="s">
        <v>69</v>
      </c>
      <c r="B24" s="84"/>
      <c r="C24" s="84"/>
      <c r="D24" s="84"/>
      <c r="E24" s="84"/>
      <c r="F24" s="84"/>
      <c r="G24" s="110"/>
      <c r="H24" s="8"/>
    </row>
    <row r="25" spans="1:8" ht="33.75">
      <c r="A25" s="111" t="s">
        <v>25</v>
      </c>
      <c r="B25" s="59" t="s">
        <v>26</v>
      </c>
      <c r="C25" s="59" t="s">
        <v>27</v>
      </c>
      <c r="D25" s="83" t="s">
        <v>28</v>
      </c>
      <c r="E25" s="83"/>
      <c r="F25" s="83" t="s">
        <v>29</v>
      </c>
      <c r="G25" s="112"/>
    </row>
    <row r="26" spans="1:8" ht="30">
      <c r="A26" s="117" t="s">
        <v>100</v>
      </c>
      <c r="B26" s="58">
        <v>40</v>
      </c>
      <c r="C26" s="58">
        <v>0.3</v>
      </c>
      <c r="D26" s="88" t="s">
        <v>116</v>
      </c>
      <c r="E26" s="89"/>
      <c r="F26" s="82" t="s">
        <v>109</v>
      </c>
      <c r="G26" s="118"/>
    </row>
    <row r="27" spans="1:8" ht="30">
      <c r="A27" s="117" t="s">
        <v>101</v>
      </c>
      <c r="B27" s="58">
        <v>40</v>
      </c>
      <c r="C27" s="58">
        <v>0.3</v>
      </c>
      <c r="D27" s="88" t="s">
        <v>117</v>
      </c>
      <c r="E27" s="89"/>
      <c r="F27" s="82" t="s">
        <v>110</v>
      </c>
      <c r="G27" s="118"/>
    </row>
    <row r="28" spans="1:8" ht="30">
      <c r="A28" s="119" t="s">
        <v>102</v>
      </c>
      <c r="B28" s="58">
        <v>30</v>
      </c>
      <c r="C28" s="58" t="s">
        <v>68</v>
      </c>
      <c r="D28" s="88" t="s">
        <v>118</v>
      </c>
      <c r="E28" s="89"/>
      <c r="F28" s="82" t="s">
        <v>111</v>
      </c>
      <c r="G28" s="118"/>
    </row>
    <row r="29" spans="1:8" ht="30">
      <c r="A29" s="119" t="s">
        <v>103</v>
      </c>
      <c r="B29" s="58">
        <v>30</v>
      </c>
      <c r="C29" s="58" t="s">
        <v>68</v>
      </c>
      <c r="D29" s="88" t="s">
        <v>119</v>
      </c>
      <c r="E29" s="89"/>
      <c r="F29" s="82" t="s">
        <v>112</v>
      </c>
      <c r="G29" s="118"/>
    </row>
    <row r="30" spans="1:8" ht="45">
      <c r="A30" s="117" t="s">
        <v>104</v>
      </c>
      <c r="B30" s="58">
        <v>25</v>
      </c>
      <c r="C30" s="58">
        <v>0.41</v>
      </c>
      <c r="D30" s="88" t="s">
        <v>120</v>
      </c>
      <c r="E30" s="89"/>
      <c r="F30" s="82" t="s">
        <v>32</v>
      </c>
      <c r="G30" s="118"/>
    </row>
    <row r="31" spans="1:8" ht="45">
      <c r="A31" s="120" t="s">
        <v>97</v>
      </c>
      <c r="B31" s="58">
        <v>30</v>
      </c>
      <c r="C31" s="58" t="s">
        <v>68</v>
      </c>
      <c r="D31" s="88" t="s">
        <v>121</v>
      </c>
      <c r="E31" s="89"/>
      <c r="F31" s="82" t="s">
        <v>113</v>
      </c>
      <c r="G31" s="118"/>
    </row>
    <row r="32" spans="1:8" ht="45">
      <c r="A32" s="117" t="s">
        <v>72</v>
      </c>
      <c r="B32" s="58">
        <v>20</v>
      </c>
      <c r="C32" s="58">
        <v>0.41</v>
      </c>
      <c r="D32" s="88" t="s">
        <v>122</v>
      </c>
      <c r="E32" s="89"/>
      <c r="F32" s="82" t="s">
        <v>114</v>
      </c>
      <c r="G32" s="118"/>
    </row>
    <row r="33" spans="1:7" ht="45.75" thickBot="1">
      <c r="A33" s="121" t="s">
        <v>71</v>
      </c>
      <c r="B33" s="122">
        <v>30</v>
      </c>
      <c r="C33" s="122" t="s">
        <v>68</v>
      </c>
      <c r="D33" s="123" t="s">
        <v>123</v>
      </c>
      <c r="E33" s="124"/>
      <c r="F33" s="125" t="s">
        <v>115</v>
      </c>
      <c r="G33" s="126"/>
    </row>
  </sheetData>
  <mergeCells count="58">
    <mergeCell ref="F33:G33"/>
    <mergeCell ref="A2:G2"/>
    <mergeCell ref="A3:G3"/>
    <mergeCell ref="A23:G23"/>
    <mergeCell ref="D4:E4"/>
    <mergeCell ref="F4:G4"/>
    <mergeCell ref="D5:E5"/>
    <mergeCell ref="D30:E30"/>
    <mergeCell ref="D31:E31"/>
    <mergeCell ref="D32:E32"/>
    <mergeCell ref="D33:E33"/>
    <mergeCell ref="D26:E26"/>
    <mergeCell ref="D27:E27"/>
    <mergeCell ref="D28:E28"/>
    <mergeCell ref="D29:E29"/>
    <mergeCell ref="D8:E8"/>
    <mergeCell ref="F8:G8"/>
    <mergeCell ref="D10:E10"/>
    <mergeCell ref="F30:G30"/>
    <mergeCell ref="F32:G32"/>
    <mergeCell ref="F31:G31"/>
    <mergeCell ref="F5:G5"/>
    <mergeCell ref="D7:E7"/>
    <mergeCell ref="F7:G7"/>
    <mergeCell ref="D6:E6"/>
    <mergeCell ref="F6:G6"/>
    <mergeCell ref="F10:G10"/>
    <mergeCell ref="D9:E9"/>
    <mergeCell ref="F9:G9"/>
    <mergeCell ref="A15:G15"/>
    <mergeCell ref="D16:E16"/>
    <mergeCell ref="F16:G16"/>
    <mergeCell ref="D12:E12"/>
    <mergeCell ref="F12:G12"/>
    <mergeCell ref="D13:E13"/>
    <mergeCell ref="F13:G13"/>
    <mergeCell ref="D11:E11"/>
    <mergeCell ref="F11:G11"/>
    <mergeCell ref="A14:G14"/>
    <mergeCell ref="F28:G28"/>
    <mergeCell ref="F29:G29"/>
    <mergeCell ref="D17:E17"/>
    <mergeCell ref="D18:E18"/>
    <mergeCell ref="F26:G26"/>
    <mergeCell ref="F27:G27"/>
    <mergeCell ref="D19:E19"/>
    <mergeCell ref="D20:E20"/>
    <mergeCell ref="F17:G17"/>
    <mergeCell ref="F18:G18"/>
    <mergeCell ref="F19:G19"/>
    <mergeCell ref="F20:G20"/>
    <mergeCell ref="D25:E25"/>
    <mergeCell ref="F25:G25"/>
    <mergeCell ref="F21:G21"/>
    <mergeCell ref="F22:G22"/>
    <mergeCell ref="D21:E21"/>
    <mergeCell ref="D22:E22"/>
    <mergeCell ref="A24:G24"/>
  </mergeCells>
  <phoneticPr fontId="7" type="noConversion"/>
  <pageMargins left="1.68" right="0.75" top="0.99" bottom="1" header="0.5" footer="0.5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ППС</vt:lpstr>
      <vt:lpstr>ППС лх</vt:lpstr>
      <vt:lpstr>ППУ</vt:lpstr>
      <vt:lpstr>ЭППС</vt:lpstr>
      <vt:lpstr>Таблица упаковок</vt:lpstr>
      <vt:lpstr>ППС!Заголовки_для_печати</vt:lpstr>
      <vt:lpstr>ППУ!Заголовки_для_печати</vt:lpstr>
      <vt:lpstr>ЭППС!Заголовки_для_печати</vt:lpstr>
      <vt:lpstr>ППС!Область_печати</vt:lpstr>
      <vt:lpstr>'ППС лх'!Область_печати</vt:lpstr>
      <vt:lpstr>ППУ!Область_печати</vt:lpstr>
      <vt:lpstr>ЭППС!Область_печати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2015-11-18T07:06:06Z</cp:lastPrinted>
  <dcterms:created xsi:type="dcterms:W3CDTF">1996-10-08T23:32:33Z</dcterms:created>
  <dcterms:modified xsi:type="dcterms:W3CDTF">2015-11-18T07:38:59Z</dcterms:modified>
</cp:coreProperties>
</file>